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tables/table2.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williamsleainc-my.sharepoint.com/personal/ian_fik_williamslea_com/Documents/HSE Health and Safety Executive/0 HSE Tools eLearning Publishing Platform/Benchmarking/"/>
    </mc:Choice>
  </mc:AlternateContent>
  <xr:revisionPtr revIDLastSave="188" documentId="8_{D50A8276-9599-4C52-9284-576A2A5B826C}" xr6:coauthVersionLast="47" xr6:coauthVersionMax="47" xr10:uidLastSave="{D54D6602-61BF-4FED-A259-207D4E36F077}"/>
  <bookViews>
    <workbookView xWindow="28680" yWindow="-135" windowWidth="29040" windowHeight="15720" activeTab="1" xr2:uid="{C73A2761-D591-4737-AE4F-941EE4DFE1F9}"/>
  </bookViews>
  <sheets>
    <sheet name="Overview" sheetId="5" r:id="rId1"/>
    <sheet name="SIT Benchmarking" sheetId="8" r:id="rId2"/>
    <sheet name="SIT Industry" sheetId="2" r:id="rId3"/>
    <sheet name="SIT Demographic Comparisons" sheetId="10" r:id="rId4"/>
    <sheet name="Home and Hyrbid Working" sheetId="11" r:id="rId5"/>
  </sheets>
  <externalReferences>
    <externalReference r:id="rId6"/>
    <externalReference r:id="rId7"/>
    <externalReference r:id="rId8"/>
    <externalReference r:id="rId9"/>
    <externalReference r:id="rId10"/>
    <externalReference r:id="rId11"/>
    <externalReference r:id="rId12"/>
  </externalReferences>
  <definedNames>
    <definedName name="_Apr05" localSheetId="3">#REF!</definedName>
    <definedName name="_Apr05">#REF!</definedName>
    <definedName name="_Aug05" localSheetId="3">#REF!:#REF!</definedName>
    <definedName name="_Aug05">#REF!:#REF!</definedName>
    <definedName name="_Dec05" localSheetId="3">#REF!:#REF!</definedName>
    <definedName name="_Dec05">#REF!:#REF!</definedName>
    <definedName name="_Feb06" localSheetId="3">#REF!:#REF!</definedName>
    <definedName name="_Feb06">#REF!:#REF!</definedName>
    <definedName name="_Jan06">#REF!:#REF!</definedName>
    <definedName name="_Jul05">#REF!:#REF!</definedName>
    <definedName name="_Jun05">#REF!:#REF!</definedName>
    <definedName name="_Mar06">#REF!:#REF!</definedName>
    <definedName name="_May05">#REF!:#REF!</definedName>
    <definedName name="_Nov05">#REF!:#REF!</definedName>
    <definedName name="_Oct05">#REF!:#REF!</definedName>
    <definedName name="_Sep05">#REF!:#REF!</definedName>
    <definedName name="a">'[1]Tables - EI Product definitions'!$A$3:$A$39</definedName>
    <definedName name="AAA">#REF!</definedName>
    <definedName name="Addfile">'[2]Data Sheet'!#REF!</definedName>
    <definedName name="APRAA">!$J$113</definedName>
    <definedName name="APRBB">!$J$113:$J$158</definedName>
    <definedName name="APRCC">!$J$158</definedName>
    <definedName name="APRDD">!$J$160:$J$161</definedName>
    <definedName name="APREE">!$J$160:$J$161</definedName>
    <definedName name="APRFF">!$J$211:$J$213</definedName>
    <definedName name="APRGG">!$J$112:$J$213</definedName>
    <definedName name="APRHH">!$J$57</definedName>
    <definedName name="APRII">!$J$9</definedName>
    <definedName name="APRJJ">!$J$9:$J$57</definedName>
    <definedName name="AUGAA">!$O$113</definedName>
    <definedName name="AUGBB">!$O$113:$O$158</definedName>
    <definedName name="AUGCC">!$O$158</definedName>
    <definedName name="AUGDD">!$O$160:$O$161</definedName>
    <definedName name="AUGEE">!$O$160:$O$161</definedName>
    <definedName name="AUGFF">!$O$211:$O$213</definedName>
    <definedName name="AUGGG">!$O$112:$O$213</definedName>
    <definedName name="AUGHH">!$O$57</definedName>
    <definedName name="AUGII">!$O$9</definedName>
    <definedName name="AUGJJ">!$O$9:$O$57</definedName>
    <definedName name="b">'[1]Tables - EI Product definitions'!$A$3:$A$39</definedName>
    <definedName name="DataLookup">'[3]Tables - EI Product definitions'!$A$3:$A$39</definedName>
    <definedName name="Date">#REF!</definedName>
    <definedName name="DateLookup">'[3]Tables - EI Product definitions'!$A$3:$A$39</definedName>
    <definedName name="DECAA">!$T$113</definedName>
    <definedName name="DECBB">!$T$113:$T$158</definedName>
    <definedName name="DECCC">!$T$158</definedName>
    <definedName name="DECDD">!$T$160:$T$161</definedName>
    <definedName name="DECEE">!$T$160:$T$161</definedName>
    <definedName name="DECFF">!$T$211:$T$213</definedName>
    <definedName name="DECGG">!$T$112:$T$213</definedName>
    <definedName name="DECHH">!$T$57</definedName>
    <definedName name="DECII">!$T$9</definedName>
    <definedName name="DECJJ">!$T$9:$T$57</definedName>
    <definedName name="df">'[1]Tables - EI Product definitions'!$H$4:$H$22</definedName>
    <definedName name="EI">[4]INPUTSHEET!$C$5</definedName>
    <definedName name="EIList">[5]Lists!$C$5:$C$13</definedName>
    <definedName name="ExamLookup">'[3]Tables - EI Product definitions'!$H$4:$H$22</definedName>
    <definedName name="FEBAA">!$G$113</definedName>
    <definedName name="FEBBB">!$G$113:$G$158</definedName>
    <definedName name="FEBCC">!$G$158</definedName>
    <definedName name="FEBDD">!$G$160:$G$161</definedName>
    <definedName name="FEBEE">!$G$160:$G$161</definedName>
    <definedName name="FEBFF">!$G$211:$G$213</definedName>
    <definedName name="FEBGG">!$G$112:$G$213</definedName>
    <definedName name="FEBHH">!$G$57</definedName>
    <definedName name="FEBII">!$G$9</definedName>
    <definedName name="FEBJJ">!$G$9:$G$57</definedName>
    <definedName name="graph_data">[6]Data!$A$10000</definedName>
    <definedName name="hide">#REF!</definedName>
    <definedName name="JANAA">!$F$113</definedName>
    <definedName name="JANBB">!$F$113:$F$158</definedName>
    <definedName name="JANCC">!$F$158</definedName>
    <definedName name="JANDD">!$F$160:$F$161</definedName>
    <definedName name="JANEE">!$F$160:$F$161</definedName>
    <definedName name="JANFF">!$F$211:$F$213</definedName>
    <definedName name="JANGG">!$F$112:$F$213</definedName>
    <definedName name="JANHH">!$F$57</definedName>
    <definedName name="JANII">!$F$9</definedName>
    <definedName name="JANJJ">!$F$9:$F$57</definedName>
    <definedName name="JULAA">!$N$113</definedName>
    <definedName name="JULBB">!$N$113:$N$158</definedName>
    <definedName name="JULCC">!$N$158</definedName>
    <definedName name="JULDD">!$N$160:$N$161</definedName>
    <definedName name="JULEE">!$N$160:$N$161</definedName>
    <definedName name="JULFF">!$N$211:$N$213</definedName>
    <definedName name="JULGG">!$N$112:$N$213</definedName>
    <definedName name="JULHH">!$N$57</definedName>
    <definedName name="JULII">!$N$9</definedName>
    <definedName name="JULJJ">!$N$9:$N$57</definedName>
    <definedName name="JUNAA">!$L$113</definedName>
    <definedName name="JUNBB">!$L$113:$L$158</definedName>
    <definedName name="JUNCC">!$L$158</definedName>
    <definedName name="JUNDD">!$L$160:$L$161</definedName>
    <definedName name="JUNEE">!$L$160:$L$161</definedName>
    <definedName name="JUNFF">!$L$211:$L$213</definedName>
    <definedName name="JUNGG">!$L$112:$L$213</definedName>
    <definedName name="JUNHH">!$L$57</definedName>
    <definedName name="JUNII">!$L$9</definedName>
    <definedName name="JUNJJ">!$L$9:$L$57</definedName>
    <definedName name="LicenceLookup">'[4]Tables - EI Product definitions'!$H$25:$H$59</definedName>
    <definedName name="Loo">'[1]Tables - EI Product definitions'!$H$4:$H$22</definedName>
    <definedName name="MARAA">!$H$113</definedName>
    <definedName name="MARBB">!$H$113:$H$158</definedName>
    <definedName name="MARCC">!$H$158</definedName>
    <definedName name="MARDD">!$H$160:$H$161</definedName>
    <definedName name="MAREE">!$H$160:$H$161</definedName>
    <definedName name="MARFF">!$H$211:$H$213</definedName>
    <definedName name="MARGG">!$H$112:$H$213</definedName>
    <definedName name="MARHH">!$H$57</definedName>
    <definedName name="MARII">!$H$9</definedName>
    <definedName name="MARJJ">!$H$9:$H$57</definedName>
    <definedName name="May_01">'[7]4410.121.00  (2001-2002)'!#REF!</definedName>
    <definedName name="MAYAA">!$K$113</definedName>
    <definedName name="MAYBB">!$K$113:$K$158</definedName>
    <definedName name="MAYCC">!$K$158</definedName>
    <definedName name="MAYDD">!$K$160:$K$161</definedName>
    <definedName name="MAYEE">!$K$160:$K$161</definedName>
    <definedName name="MAYFF">!$K$211:$K$213</definedName>
    <definedName name="MAYGG">!$K$112:$K$213</definedName>
    <definedName name="MAYHH">!$K$57</definedName>
    <definedName name="MAYII">!$K$9</definedName>
    <definedName name="MAYJJ">!$K$9:$K$57</definedName>
    <definedName name="NOVAA">!$S$113</definedName>
    <definedName name="NOVBB">!$S$113:$S$158</definedName>
    <definedName name="NOVCC">!$S$158</definedName>
    <definedName name="NOVDD">!$S$160:$S$161</definedName>
    <definedName name="NOVEE">!$S$160:$S$161</definedName>
    <definedName name="NOVFF">!$S$211:$S$213</definedName>
    <definedName name="NOVGG">!$S$112:$S$213</definedName>
    <definedName name="NOVHH">!$S$57</definedName>
    <definedName name="NOVII">!$S$9</definedName>
    <definedName name="NOVJJ">!$S$9:$S$57</definedName>
    <definedName name="OCTAA">!$R$113</definedName>
    <definedName name="OCTBB">!$R$113:$R$158</definedName>
    <definedName name="OCTCC">!$R$158</definedName>
    <definedName name="OCTDD">!$R$160:$R$161</definedName>
    <definedName name="OCTEE">!$R$160:$R$161</definedName>
    <definedName name="OCTFF">!$R$211:$R$213</definedName>
    <definedName name="OCTGG">!$R$112:$R$213</definedName>
    <definedName name="OCTHH">!$R$57</definedName>
    <definedName name="OCTII">!$R$9</definedName>
    <definedName name="OCTJJ">!$R$9:$R$57</definedName>
    <definedName name="pbh_parly_client_data">#REF!</definedName>
    <definedName name="_xlnm.Print_Area" localSheetId="4">'Home and Hyrbid Working'!$A$8:$I$68</definedName>
    <definedName name="_xlnm.Print_Area" localSheetId="0">Overview!$A$1:$J$10</definedName>
    <definedName name="_xlnm.Print_Area" localSheetId="1">'SIT Benchmarking'!$A$8:$H$57</definedName>
    <definedName name="_xlnm.Print_Area" localSheetId="3">'SIT Demographic Comparisons'!#REF!</definedName>
    <definedName name="_xlnm.Print_Area" localSheetId="2">'SIT Industry'!$A$9:$I$69</definedName>
    <definedName name="SEPAA">!$P$113</definedName>
    <definedName name="SEPBB">!$P$113:$P$158</definedName>
    <definedName name="SEPCC">!$P$158</definedName>
    <definedName name="SEPDD">!$P$160:$P$161</definedName>
    <definedName name="SEPEE">!$P$160:$P$161</definedName>
    <definedName name="SEPFF">!$P$211:$P$213</definedName>
    <definedName name="SEPGG">!$P$112:$P$213</definedName>
    <definedName name="SEPHH">!$P$57</definedName>
    <definedName name="SEPII">!$P$9</definedName>
    <definedName name="SEPJJ">!$P$9:$P$57</definedName>
    <definedName name="TableName">"Dummy"</definedName>
    <definedName name="Title">#REF!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10" l="1"/>
  <c r="D4" i="10"/>
  <c r="E4" i="10"/>
  <c r="F4" i="10"/>
  <c r="G4" i="10"/>
  <c r="H4" i="10"/>
  <c r="B4" i="10"/>
  <c r="A4" i="10"/>
  <c r="B6" i="2"/>
  <c r="C6" i="2"/>
  <c r="D6" i="2"/>
  <c r="E6" i="2"/>
  <c r="F6" i="2"/>
  <c r="G6" i="2"/>
  <c r="H6" i="2"/>
  <c r="I6" i="2"/>
  <c r="C5" i="2"/>
  <c r="D5" i="2"/>
  <c r="E5" i="2"/>
  <c r="F5" i="2"/>
  <c r="G5" i="2"/>
  <c r="H5" i="2"/>
  <c r="I5" i="2"/>
  <c r="B5" i="2"/>
  <c r="B5" i="11" l="1"/>
  <c r="J70" i="11"/>
  <c r="J72" i="11"/>
  <c r="J37" i="11"/>
  <c r="J33" i="11"/>
  <c r="J4" i="11"/>
  <c r="I4" i="11"/>
  <c r="H4" i="11"/>
  <c r="G4" i="11"/>
  <c r="F4" i="11"/>
  <c r="E4" i="11"/>
  <c r="D4" i="11"/>
  <c r="C4" i="11"/>
  <c r="J3" i="11"/>
  <c r="J71" i="11" s="1"/>
  <c r="I3" i="11"/>
  <c r="H3" i="11"/>
  <c r="H71" i="11" s="1"/>
  <c r="G3" i="11"/>
  <c r="G71" i="11" s="1"/>
  <c r="F3" i="11"/>
  <c r="F71" i="11" s="1"/>
  <c r="E3" i="11"/>
  <c r="D3" i="11"/>
  <c r="D71" i="11" s="1"/>
  <c r="C3" i="11"/>
  <c r="J2" i="11"/>
  <c r="J34" i="11" s="1"/>
  <c r="I70" i="11"/>
  <c r="H70" i="11"/>
  <c r="G70" i="11"/>
  <c r="F70" i="11"/>
  <c r="E70" i="11"/>
  <c r="D70" i="11"/>
  <c r="C70" i="11"/>
  <c r="I33" i="11"/>
  <c r="H33" i="11"/>
  <c r="G33" i="11"/>
  <c r="F33" i="11"/>
  <c r="E33" i="11"/>
  <c r="D33" i="11"/>
  <c r="C33" i="11"/>
  <c r="B7" i="11"/>
  <c r="B6" i="11"/>
  <c r="I37" i="11"/>
  <c r="F37" i="11"/>
  <c r="E37" i="11"/>
  <c r="D37" i="11"/>
  <c r="C37" i="11"/>
  <c r="I2" i="11"/>
  <c r="I34" i="11" s="1"/>
  <c r="H2" i="11"/>
  <c r="H34" i="11" s="1"/>
  <c r="G2" i="11"/>
  <c r="G34" i="11" s="1"/>
  <c r="F2" i="11"/>
  <c r="F34" i="11" s="1"/>
  <c r="E2" i="11"/>
  <c r="E34" i="11" s="1"/>
  <c r="D2" i="11"/>
  <c r="D34" i="11" s="1"/>
  <c r="C2" i="11"/>
  <c r="C34" i="11" s="1"/>
  <c r="A3" i="10"/>
  <c r="A37" i="10" s="1"/>
  <c r="D71" i="2"/>
  <c r="E71" i="2"/>
  <c r="F71" i="2"/>
  <c r="G71" i="2"/>
  <c r="H71" i="2"/>
  <c r="I71" i="2"/>
  <c r="C71" i="2"/>
  <c r="B38" i="10"/>
  <c r="D73" i="2"/>
  <c r="E73" i="2"/>
  <c r="F73" i="2"/>
  <c r="G73" i="2"/>
  <c r="H73" i="2"/>
  <c r="I73" i="2"/>
  <c r="B7" i="2"/>
  <c r="B8" i="2"/>
  <c r="I4" i="2"/>
  <c r="H4" i="2"/>
  <c r="G4" i="2"/>
  <c r="F4" i="2"/>
  <c r="E4" i="2"/>
  <c r="D4" i="2"/>
  <c r="C4" i="2"/>
  <c r="I3" i="2"/>
  <c r="I72" i="2" s="1"/>
  <c r="H3" i="2"/>
  <c r="H72" i="2" s="1"/>
  <c r="G3" i="2"/>
  <c r="G72" i="2" s="1"/>
  <c r="F3" i="2"/>
  <c r="F72" i="2" s="1"/>
  <c r="E3" i="2"/>
  <c r="E72" i="2" s="1"/>
  <c r="D3" i="2"/>
  <c r="D72" i="2" s="1"/>
  <c r="C3" i="2"/>
  <c r="C72" i="2" s="1"/>
  <c r="I2" i="2"/>
  <c r="H2" i="2"/>
  <c r="G2" i="2"/>
  <c r="F2" i="2"/>
  <c r="E2" i="2"/>
  <c r="D2" i="2"/>
  <c r="C2" i="2"/>
  <c r="D34" i="2"/>
  <c r="E34" i="2"/>
  <c r="F34" i="2"/>
  <c r="G34" i="2"/>
  <c r="H34" i="2"/>
  <c r="I34" i="2"/>
  <c r="C34" i="2"/>
  <c r="A9" i="8"/>
  <c r="B73" i="2"/>
  <c r="J73" i="11" l="1"/>
  <c r="J36" i="11"/>
  <c r="J35" i="11"/>
  <c r="C35" i="11"/>
  <c r="I35" i="11"/>
  <c r="A8" i="11"/>
  <c r="H35" i="11"/>
  <c r="I71" i="11"/>
  <c r="E36" i="11"/>
  <c r="C36" i="11"/>
  <c r="E35" i="11"/>
  <c r="G6" i="11"/>
  <c r="B37" i="11"/>
  <c r="H6" i="11"/>
  <c r="I6" i="11"/>
  <c r="F36" i="11"/>
  <c r="H36" i="11"/>
  <c r="C72" i="11"/>
  <c r="I36" i="11"/>
  <c r="D72" i="11"/>
  <c r="D73" i="11" s="1"/>
  <c r="E72" i="11"/>
  <c r="F35" i="11"/>
  <c r="G37" i="11"/>
  <c r="G35" i="11"/>
  <c r="H37" i="11"/>
  <c r="B72" i="11"/>
  <c r="D36" i="11"/>
  <c r="F72" i="11"/>
  <c r="F73" i="11" s="1"/>
  <c r="C6" i="11"/>
  <c r="G72" i="11"/>
  <c r="G73" i="11" s="1"/>
  <c r="D6" i="11"/>
  <c r="H72" i="11"/>
  <c r="H73" i="11" s="1"/>
  <c r="I72" i="11"/>
  <c r="F6" i="11"/>
  <c r="C71" i="11"/>
  <c r="E71" i="11"/>
  <c r="E6" i="11"/>
  <c r="G36" i="11"/>
  <c r="D35" i="11"/>
  <c r="H38" i="10"/>
  <c r="G38" i="10"/>
  <c r="F82" i="10"/>
  <c r="E82" i="10"/>
  <c r="D82" i="10"/>
  <c r="C82" i="10"/>
  <c r="B3" i="10"/>
  <c r="B81" i="10" s="1"/>
  <c r="H3" i="10"/>
  <c r="G3" i="10"/>
  <c r="C73" i="2"/>
  <c r="C74" i="2" s="1"/>
  <c r="F3" i="10"/>
  <c r="E3" i="10"/>
  <c r="E81" i="10" s="1"/>
  <c r="D3" i="10"/>
  <c r="D37" i="10" s="1"/>
  <c r="C3" i="10"/>
  <c r="C37" i="10" s="1"/>
  <c r="A82" i="10"/>
  <c r="B82" i="10"/>
  <c r="A81" i="10"/>
  <c r="H74" i="2"/>
  <c r="F74" i="2"/>
  <c r="E74" i="2"/>
  <c r="D74" i="2"/>
  <c r="I74" i="2"/>
  <c r="G74" i="2"/>
  <c r="C38" i="2"/>
  <c r="D38" i="2"/>
  <c r="E38" i="2"/>
  <c r="F38" i="2"/>
  <c r="G38" i="2"/>
  <c r="H38" i="2"/>
  <c r="I38" i="2"/>
  <c r="B38" i="2"/>
  <c r="I7" i="2"/>
  <c r="H7" i="2"/>
  <c r="G7" i="2"/>
  <c r="F7" i="2"/>
  <c r="E7" i="2"/>
  <c r="D7" i="2"/>
  <c r="C7" i="2"/>
  <c r="I35" i="2"/>
  <c r="H35" i="2"/>
  <c r="G35" i="2"/>
  <c r="F35" i="2"/>
  <c r="E35" i="2"/>
  <c r="C35" i="2"/>
  <c r="H82" i="10" l="1"/>
  <c r="E73" i="11"/>
  <c r="I73" i="11"/>
  <c r="C73" i="11"/>
  <c r="G82" i="10"/>
  <c r="E38" i="10"/>
  <c r="C38" i="10"/>
  <c r="F38" i="10"/>
  <c r="D38" i="10"/>
  <c r="E37" i="10"/>
  <c r="C81" i="10"/>
  <c r="B37" i="10"/>
  <c r="D81" i="10"/>
  <c r="F81" i="10"/>
  <c r="F37" i="10"/>
  <c r="A38" i="10"/>
  <c r="G81" i="10"/>
  <c r="G37" i="10"/>
  <c r="H37" i="10"/>
  <c r="H81" i="10"/>
  <c r="D36" i="2"/>
  <c r="D37" i="2"/>
  <c r="A9" i="2"/>
  <c r="H36" i="2"/>
  <c r="D35" i="2"/>
  <c r="I36" i="2"/>
  <c r="H37" i="2"/>
  <c r="F37" i="2"/>
  <c r="E36" i="2"/>
  <c r="C37" i="2"/>
  <c r="G37" i="2"/>
  <c r="E37" i="2"/>
  <c r="I37" i="2"/>
  <c r="C36" i="2"/>
  <c r="G36" i="2"/>
  <c r="F3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F66D734-790B-4A30-B7F9-1244808FA986}"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<sst xmlns="http://schemas.openxmlformats.org/spreadsheetml/2006/main" count="226" uniqueCount="82">
  <si>
    <t>Sum of Respondents</t>
  </si>
  <si>
    <t>Count of Assessments</t>
  </si>
  <si>
    <t>Min</t>
  </si>
  <si>
    <t>Mean</t>
  </si>
  <si>
    <t>Max</t>
  </si>
  <si>
    <t>Industry</t>
  </si>
  <si>
    <t>Number of respondants in comparison group</t>
  </si>
  <si>
    <t>Number of assessments in comparison group</t>
  </si>
  <si>
    <t xml:space="preserve">
If you require support in using this spreadsheet, please do not hesitate to contact us:
hseorders@tso.co.uk
+44 (0)333 202 5070</t>
  </si>
  <si>
    <t>Select industry to benchmark 
against in the below dropdown</t>
  </si>
  <si>
    <t>Remote Demands</t>
  </si>
  <si>
    <t>Remote Control</t>
  </si>
  <si>
    <t>Remote Peer Support</t>
  </si>
  <si>
    <t>Remote Management Support</t>
  </si>
  <si>
    <t>Remote Relationships</t>
  </si>
  <si>
    <t>Remote Change</t>
  </si>
  <si>
    <t>Work/home interface</t>
  </si>
  <si>
    <t>Remote monitoring</t>
  </si>
  <si>
    <t>Demands</t>
  </si>
  <si>
    <t>Control</t>
  </si>
  <si>
    <t>Managers' Support</t>
  </si>
  <si>
    <t>Peer Support</t>
  </si>
  <si>
    <t>Relationships</t>
  </si>
  <si>
    <t>Role</t>
  </si>
  <si>
    <t>Change</t>
  </si>
  <si>
    <t>Add your mean (average) SIT organisational scores below for each factor.</t>
  </si>
  <si>
    <t>Column1</t>
  </si>
  <si>
    <t>Variant</t>
  </si>
  <si>
    <t xml:space="preserve">     Business Process Outsourcing</t>
  </si>
  <si>
    <t xml:space="preserve">     Charity / Not for Profit</t>
  </si>
  <si>
    <t xml:space="preserve">     Construction</t>
  </si>
  <si>
    <t xml:space="preserve">     Energy</t>
  </si>
  <si>
    <t xml:space="preserve">     Manufacturing</t>
  </si>
  <si>
    <t xml:space="preserve">     Water</t>
  </si>
  <si>
    <t>Comparing results department / team / section / area</t>
  </si>
  <si>
    <t>Select the industry on the "industry benchmarking" tab</t>
  </si>
  <si>
    <t>department / team / section / area 1</t>
  </si>
  <si>
    <t>department / team / section / area 2</t>
  </si>
  <si>
    <t>department / team / section / area 3</t>
  </si>
  <si>
    <t>department / team / section / area 4</t>
  </si>
  <si>
    <t>department / team / section / area 5</t>
  </si>
  <si>
    <t>department / team / section / area 6</t>
  </si>
  <si>
    <t>department / team / section / area 7</t>
  </si>
  <si>
    <t>department / team / section / area 8</t>
  </si>
  <si>
    <t>department / team / section / area 9</t>
  </si>
  <si>
    <t>department / team / section / area 10</t>
  </si>
  <si>
    <t>Comparing results role / grade / position / band</t>
  </si>
  <si>
    <t>role / grade / position / band 1</t>
  </si>
  <si>
    <t>role / grade / position / band 2</t>
  </si>
  <si>
    <t>role / grade / position / band 3</t>
  </si>
  <si>
    <t>role / grade / position / band 4</t>
  </si>
  <si>
    <t>role / grade / position / band 5</t>
  </si>
  <si>
    <t>role / grade / position / band 6</t>
  </si>
  <si>
    <t>role / grade / position / band 7</t>
  </si>
  <si>
    <t>role / grade / position / band 8</t>
  </si>
  <si>
    <t>role / grade / position / band 9</t>
  </si>
  <si>
    <t>role / grade / position / band 10</t>
  </si>
  <si>
    <t>Comparing results site / locations / regions / offices</t>
  </si>
  <si>
    <t>site / locations / regions / offices 1</t>
  </si>
  <si>
    <t>site / locations / regions / offices 2</t>
  </si>
  <si>
    <t>site / locations / regions / offices 3</t>
  </si>
  <si>
    <t>site / locations / regions / offices 4</t>
  </si>
  <si>
    <t>site / locations / regions / offices 5</t>
  </si>
  <si>
    <t>site / locations / regions / offices 6</t>
  </si>
  <si>
    <t>site / locations / regions / offices 7</t>
  </si>
  <si>
    <t>site / locations / regions / offices 8</t>
  </si>
  <si>
    <t>site / locations / regions / offices 9</t>
  </si>
  <si>
    <t>site / locations / regions / offices 10</t>
  </si>
  <si>
    <t xml:space="preserve">     Healthcare</t>
  </si>
  <si>
    <t>All Public Sector</t>
  </si>
  <si>
    <t>All Private Sector</t>
  </si>
  <si>
    <t xml:space="preserve">     Education (Universities) </t>
  </si>
  <si>
    <t xml:space="preserve">     Education (Schools and Academy Trusts)</t>
  </si>
  <si>
    <t xml:space="preserve">     Emergency Services</t>
  </si>
  <si>
    <t xml:space="preserve">     Local Authority and Central Government</t>
  </si>
  <si>
    <t>All Industry August 2024</t>
  </si>
  <si>
    <r>
      <t xml:space="preserve">
This spreadsheets break down the minimum, maximum and average (mean) score for each of the factors by each industry sectors, where complete data sets are available for three or more organisations.
It has been created so that you can enter your own results from the SIT report so you can accurately benchmark your results against the industry standard.
</t>
    </r>
    <r>
      <rPr>
        <b/>
        <sz val="11"/>
        <color theme="1"/>
        <rFont val="Arial"/>
        <family val="2"/>
      </rPr>
      <t xml:space="preserve">SIT Benchmarking
</t>
    </r>
    <r>
      <rPr>
        <sz val="11"/>
        <color theme="1"/>
        <rFont val="Arial"/>
        <family val="2"/>
      </rPr>
      <t xml:space="preserve"> The all-industry comparison group comprises 48,056 individual respondents across 188 assessments, up until the end of August 2024.
</t>
    </r>
    <r>
      <rPr>
        <b/>
        <sz val="11"/>
        <color theme="1"/>
        <rFont val="Arial"/>
        <family val="2"/>
      </rPr>
      <t>Home and Hyrbid Working Benchmarking</t>
    </r>
    <r>
      <rPr>
        <sz val="11"/>
        <color theme="1"/>
        <rFont val="Arial"/>
        <family val="2"/>
      </rPr>
      <t xml:space="preserve">
The home and hybrid working comparison group comprises 4,471 individual respondents across 33 organisational assessments.</t>
    </r>
  </si>
  <si>
    <t xml:space="preserve">     All Private Sector</t>
  </si>
  <si>
    <t xml:space="preserve">     All Public Sector</t>
  </si>
  <si>
    <t>All Data August 2024</t>
  </si>
  <si>
    <t>Organisation name 2024 current</t>
  </si>
  <si>
    <t>Organisation name 2023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</si>
</sst>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Arial"/>
      <family val="2"/>
    </font>
    <font>
      <sz val="11"/>
      <color theme="1"/>
      <name val="Calibri"/>
      <family val="2"/>
      <scheme val="minor"/>
    </font>
    <font>
      <sz val="12"/>
      <color theme="0"/>
      <name val="Arial"/>
      <family val="2"/>
    </font>
    <font>
      <sz val="10"/>
      <name val="Arial"/>
      <family val="2"/>
    </font>
    <font>
      <b/>
      <sz val="12"/>
      <name val="Arial"/>
      <family val="2"/>
    </font>
    <font>
      <sz val="14"/>
      <name val="Arial"/>
      <family val="2"/>
    </font>
    <font>
      <sz val="11"/>
      <color theme="1"/>
      <name val="Arial"/>
      <family val="2"/>
    </font>
    <font>
      <sz val="10"/>
      <color theme="0"/>
      <name val="Arial"/>
      <family val="2"/>
    </font>
    <font>
      <sz val="11"/>
      <name val="Symbol"/>
      <family val="1"/>
      <charset val="2"/>
    </font>
    <font>
      <b/>
      <sz val="11"/>
      <color theme="1"/>
      <name val="Arial"/>
      <family val="2"/>
    </font>
    <font>
      <sz val="10"/>
      <name val="Calibri"/>
      <family val="2"/>
    </font>
    <font>
      <b/>
      <sz val="12"/>
      <color theme="1"/>
      <name val="Arial"/>
      <family val="2"/>
    </font>
    <font>
      <b/>
      <sz val="12"/>
      <color theme="0"/>
      <name val="Arial"/>
      <family val="2"/>
    </font>
    <font>
      <b/>
      <sz val="10"/>
      <color theme="0"/>
      <name val="Arial"/>
      <family val="2"/>
    </font>
    <font>
      <sz val="9"/>
      <name val="Verdana"/>
      <family val="2"/>
    </font>
    <font>
      <b/>
      <sz val="12"/>
      <color rgb="FF00B050"/>
      <name val="Arial"/>
      <family val="2"/>
    </font>
  </fonts>
  <fills count="5">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5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xf>
    <xf numFmtId="2" fontId="0" fillId="0" borderId="1" xfId="0" applyNumberFormat="1" applyBorder="1" applyAlignment="1">
      <alignment horizontal="center"/>
    </xf>
    <xf numFmtId="0" fontId="1" fillId="0" borderId="0" xfId="1" applyAlignment="1">
      <alignment vertical="center"/>
    </xf>
    <xf numFmtId="0" fontId="1" fillId="0" borderId="0" xfId="1"/>
    <xf numFmtId="0" fontId="6" fillId="0" borderId="0" xfId="1" applyFont="1" applyAlignment="1">
      <alignment vertical="top" wrapText="1"/>
    </xf>
    <xf numFmtId="0" fontId="8" fillId="0" borderId="0" xfId="0" applyFont="1" applyAlignment="1">
      <alignment horizontal="justify" vertical="center"/>
    </xf>
    <xf numFmtId="0" fontId="10" fillId="0" borderId="1" xfId="0" applyFont="1" applyBorder="1" applyAlignment="1">
      <alignment horizontal="center" vertical="center"/>
    </xf>
    <xf numFmtId="0" fontId="0" fillId="0" borderId="0" xfId="0" applyProtection="1">
      <protection locked="0"/>
    </xf>
    <xf numFmtId="0" fontId="3" fillId="0" borderId="1" xfId="0" applyFont="1" applyBorder="1"/>
    <xf numFmtId="2" fontId="3" fillId="0" borderId="1" xfId="0" applyNumberFormat="1" applyFont="1" applyBorder="1" applyAlignment="1">
      <alignment horizontal="center"/>
    </xf>
    <xf numFmtId="0" fontId="2" fillId="0" borderId="1" xfId="0" applyFont="1" applyBorder="1"/>
    <xf numFmtId="0" fontId="4" fillId="0" borderId="0" xfId="0" applyFont="1"/>
    <xf numFmtId="0" fontId="2" fillId="0" borderId="0" xfId="0" applyFont="1"/>
    <xf numFmtId="0" fontId="2" fillId="0" borderId="0" xfId="0" applyFont="1" applyAlignment="1">
      <alignment horizontal="center"/>
    </xf>
    <xf numFmtId="2" fontId="7" fillId="0" borderId="0" xfId="0" applyNumberFormat="1" applyFont="1" applyAlignment="1">
      <alignment horizontal="center"/>
    </xf>
    <xf numFmtId="2" fontId="0" fillId="0" borderId="0" xfId="0" applyNumberFormat="1" applyAlignment="1">
      <alignment horizontal="center"/>
    </xf>
    <xf numFmtId="0" fontId="0" fillId="0" borderId="1" xfId="0" applyBorder="1"/>
    <xf numFmtId="0" fontId="0" fillId="0" borderId="1" xfId="0" applyBorder="1" applyAlignment="1">
      <alignment horizontal="center" textRotation="90"/>
    </xf>
    <xf numFmtId="3" fontId="0" fillId="0" borderId="1" xfId="0" applyNumberFormat="1" applyBorder="1" applyAlignment="1">
      <alignment horizontal="center"/>
    </xf>
    <xf numFmtId="0" fontId="0" fillId="2" borderId="1" xfId="0" applyFill="1" applyBorder="1" applyProtection="1">
      <protection locked="0"/>
    </xf>
    <xf numFmtId="0" fontId="0" fillId="0" borderId="0" xfId="0" applyAlignment="1" applyProtection="1">
      <alignment horizontal="center"/>
      <protection locked="0"/>
    </xf>
    <xf numFmtId="0" fontId="3" fillId="0" borderId="1" xfId="0" applyFont="1" applyBorder="1" applyProtection="1">
      <protection locked="0"/>
    </xf>
    <xf numFmtId="0" fontId="3" fillId="0" borderId="1" xfId="0" applyFont="1" applyBorder="1" applyAlignment="1" applyProtection="1">
      <alignment horizontal="center" vertical="center" wrapText="1"/>
      <protection locked="0"/>
    </xf>
    <xf numFmtId="2" fontId="3" fillId="0" borderId="1" xfId="0" applyNumberFormat="1" applyFont="1" applyBorder="1" applyAlignment="1" applyProtection="1">
      <alignment horizontal="center"/>
      <protection locked="0"/>
    </xf>
    <xf numFmtId="0" fontId="5" fillId="0" borderId="3" xfId="0" applyFont="1" applyBorder="1"/>
    <xf numFmtId="3" fontId="0" fillId="0" borderId="1" xfId="0" applyNumberFormat="1" applyBorder="1" applyAlignment="1">
      <alignment horizontal="left"/>
    </xf>
    <xf numFmtId="0" fontId="12" fillId="3" borderId="0" xfId="0" applyFont="1" applyFill="1" applyAlignment="1">
      <alignment horizontal="center" vertical="center" wrapText="1"/>
    </xf>
    <xf numFmtId="0" fontId="13" fillId="3" borderId="1" xfId="0" applyFont="1" applyFill="1" applyBorder="1"/>
    <xf numFmtId="0" fontId="13"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4" borderId="1" xfId="0" applyFont="1" applyFill="1" applyBorder="1" applyAlignment="1" applyProtection="1">
      <alignment horizontal="left"/>
      <protection locked="0"/>
    </xf>
    <xf numFmtId="2" fontId="3" fillId="4" borderId="1" xfId="0" applyNumberFormat="1"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2" fontId="11" fillId="2" borderId="2" xfId="0" applyNumberFormat="1" applyFont="1" applyFill="1" applyBorder="1" applyAlignment="1" applyProtection="1">
      <alignment horizontal="center"/>
      <protection locked="0"/>
    </xf>
    <xf numFmtId="0" fontId="4" fillId="0" borderId="1" xfId="0" applyFont="1" applyBorder="1" applyAlignment="1">
      <alignment horizontal="center" vertical="center" wrapText="1"/>
    </xf>
    <xf numFmtId="0" fontId="3" fillId="4" borderId="1" xfId="0" applyFont="1" applyFill="1" applyBorder="1"/>
    <xf numFmtId="2" fontId="3" fillId="4" borderId="1" xfId="0" applyNumberFormat="1" applyFont="1" applyFill="1" applyBorder="1" applyAlignment="1">
      <alignment horizontal="center"/>
    </xf>
    <xf numFmtId="0" fontId="3" fillId="2" borderId="1" xfId="0" applyFont="1" applyFill="1" applyBorder="1"/>
    <xf numFmtId="2" fontId="3" fillId="2" borderId="1" xfId="0" applyNumberFormat="1" applyFont="1" applyFill="1" applyBorder="1" applyAlignment="1">
      <alignment horizont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0" fontId="15" fillId="2" borderId="1" xfId="0" applyFont="1" applyFill="1" applyBorder="1" applyAlignment="1" applyProtection="1">
      <alignment horizontal="center"/>
      <protection locked="0"/>
    </xf>
    <xf numFmtId="0" fontId="6" fillId="0" borderId="0" xfId="1" applyFont="1" applyAlignment="1">
      <alignment horizontal="center" vertical="top" wrapText="1"/>
    </xf>
    <xf numFmtId="0" fontId="12" fillId="3" borderId="0" xfId="0" applyFont="1" applyFill="1" applyAlignment="1">
      <alignment horizontal="center" vertical="center" wrapText="1"/>
    </xf>
    <xf numFmtId="0" fontId="12" fillId="3" borderId="4" xfId="0" applyFont="1" applyFill="1" applyBorder="1" applyAlignment="1">
      <alignment horizontal="center" vertical="center" wrapText="1"/>
    </xf>
    <xf numFmtId="0" fontId="2" fillId="3" borderId="0" xfId="0" applyFont="1" applyFill="1" applyAlignment="1">
      <alignment horizontal="center"/>
    </xf>
  </cellXfs>
  <cellStyles count="2">
    <cellStyle name="Normal" xfId="0" builtinId="0"/>
    <cellStyle name="Normal 2" xfId="1" xr:uid="{08EA69B8-CCBB-450D-B980-ECDAAE9361A3}"/>
  </cellStyles>
  <dxfs count="12">
    <dxf>
      <font>
        <b val="0"/>
        <i val="0"/>
        <strike val="0"/>
        <condense val="0"/>
        <extend val="0"/>
        <outline val="0"/>
        <shadow val="0"/>
        <u val="none"/>
        <vertAlign val="baseline"/>
        <sz val="14"/>
        <color auto="1"/>
        <name val="Arial"/>
        <family val="2"/>
        <scheme val="none"/>
      </font>
      <numFmt numFmtId="3" formatCode="#,##0"/>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auto="1"/>
        <name val="Arial"/>
        <family val="2"/>
        <scheme val="none"/>
      </font>
      <alignment horizontal="lef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4"/>
        <color auto="1"/>
        <name val="Arial"/>
        <family val="2"/>
        <scheme val="none"/>
      </font>
      <numFmt numFmtId="3" formatCode="#,##0"/>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family val="2"/>
        <scheme val="none"/>
      </font>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auto="1"/>
        <name val="Arial"/>
        <family val="2"/>
        <scheme val="none"/>
      </font>
    </dxf>
  </dxfs>
  <tableStyles count="0" defaultTableStyle="TableStyleMedium2" defaultPivotStyle="PivotStyleLight16"/>
  <colors>
    <mruColors>
      <color rgb="FFA568D2"/>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2"/>
          <c:order val="2"/>
          <c:tx>
            <c:strRef>
              <c:f>'SIT Benchmarking'!$A$5</c:f>
              <c:strCache>
                <c:ptCount val="1"/>
                <c:pt idx="0">
                  <c:v>Min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Benchmarking'!$B$5:$H$5</c:f>
              <c:numCache>
                <c:formatCode>0.00</c:formatCode>
                <c:ptCount val="7"/>
                <c:pt idx="0">
                  <c:v>2.16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2-3571-4306-9149-A10FA9BF314A}"/>
            </c:ext>
          </c:extLst>
        </c:ser>
        <c:ser>
          <c:idx val="3"/>
          <c:order val="3"/>
          <c:tx>
            <c:strRef>
              <c:f>'SIT Benchmarking'!$A$6</c:f>
              <c:strCache>
                <c:ptCount val="1"/>
                <c:pt idx="0">
                  <c:v>Mean</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Benchmarking'!$B$6:$H$6</c:f>
              <c:numCache>
                <c:formatCode>0.00</c:formatCode>
                <c:ptCount val="7"/>
                <c:pt idx="0">
                  <c:v>3.28</c:v>
                </c:pt>
                <c:pt idx="1">
                  <c:v>3.7</c:v>
                </c:pt>
                <c:pt idx="2">
                  <c:v>3.79</c:v>
                </c:pt>
                <c:pt idx="3">
                  <c:v>4</c:v>
                </c:pt>
                <c:pt idx="4">
                  <c:v>4.1399999999999997</c:v>
                </c:pt>
                <c:pt idx="5">
                  <c:v>4.17</c:v>
                </c:pt>
                <c:pt idx="6">
                  <c:v>3.31</c:v>
                </c:pt>
              </c:numCache>
            </c:numRef>
          </c:val>
          <c:extLst>
            <c:ext xmlns:c16="http://schemas.microsoft.com/office/drawing/2014/chart" uri="{C3380CC4-5D6E-409C-BE32-E72D297353CC}">
              <c16:uniqueId val="{00000003-3571-4306-9149-A10FA9BF314A}"/>
            </c:ext>
          </c:extLst>
        </c:ser>
        <c:ser>
          <c:idx val="4"/>
          <c:order val="4"/>
          <c:tx>
            <c:strRef>
              <c:f>'SIT Benchmarking'!$A$7</c:f>
              <c:strCache>
                <c:ptCount val="1"/>
                <c:pt idx="0">
                  <c:v>Max</c:v>
                </c:pt>
              </c:strCache>
            </c:strRef>
          </c:tx>
          <c:spPr>
            <a:solidFill>
              <a:schemeClr val="accent1">
                <a:tint val="54000"/>
              </a:schemeClr>
            </a:solidFill>
            <a:ln>
              <a:noFill/>
            </a:ln>
            <a:effectLst/>
          </c:spPr>
          <c:invertIfNegative val="0"/>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Benchmarking'!$B$7:$H$7</c:f>
              <c:numCache>
                <c:formatCode>0.00</c:formatCode>
                <c:ptCount val="7"/>
                <c:pt idx="0">
                  <c:v>4.05</c:v>
                </c:pt>
                <c:pt idx="1">
                  <c:v>4.38</c:v>
                </c:pt>
                <c:pt idx="2">
                  <c:v>4.33</c:v>
                </c:pt>
                <c:pt idx="3">
                  <c:v>4.5</c:v>
                </c:pt>
                <c:pt idx="4">
                  <c:v>4.6399999999999997</c:v>
                </c:pt>
                <c:pt idx="5">
                  <c:v>4.75</c:v>
                </c:pt>
                <c:pt idx="6">
                  <c:v>4.1399999999999997</c:v>
                </c:pt>
              </c:numCache>
            </c:numRef>
          </c:val>
          <c:extLst>
            <c:ext xmlns:c16="http://schemas.microsoft.com/office/drawing/2014/chart" uri="{C3380CC4-5D6E-409C-BE32-E72D297353CC}">
              <c16:uniqueId val="{00000003-C3FB-4B5C-9940-A1A88F0EFF1A}"/>
            </c:ext>
          </c:extLst>
        </c:ser>
        <c:dLbls>
          <c:showLegendKey val="0"/>
          <c:showVal val="0"/>
          <c:showCatName val="0"/>
          <c:showSerName val="0"/>
          <c:showPercent val="0"/>
          <c:showBubbleSize val="0"/>
        </c:dLbls>
        <c:gapWidth val="219"/>
        <c:axId val="247577727"/>
        <c:axId val="247565663"/>
      </c:barChart>
      <c:lineChart>
        <c:grouping val="standard"/>
        <c:varyColors val="0"/>
        <c:ser>
          <c:idx val="0"/>
          <c:order val="0"/>
          <c:tx>
            <c:strRef>
              <c:f>'SIT Benchmarking'!$A$3</c:f>
              <c:strCache>
                <c:ptCount val="1"/>
                <c:pt idx="0">
                  <c:v>Organisation name 2024 current</c:v>
                </c:pt>
              </c:strCache>
            </c:strRef>
          </c:tx>
          <c:spPr>
            <a:ln w="28575" cap="rnd">
              <a:solidFill>
                <a:schemeClr val="accent1">
                  <a:shade val="53000"/>
                </a:schemeClr>
              </a:solidFill>
              <a:round/>
            </a:ln>
            <a:effectLst/>
          </c:spPr>
          <c:marker>
            <c:symbol val="none"/>
          </c:marker>
          <c:dPt>
            <c:idx val="4"/>
            <c:marker>
              <c:symbol val="none"/>
            </c:marker>
            <c:bubble3D val="0"/>
            <c:spPr>
              <a:ln w="28575" cap="rnd">
                <a:solidFill>
                  <a:schemeClr val="accent1">
                    <a:shade val="58000"/>
                  </a:schemeClr>
                </a:solidFill>
                <a:round/>
              </a:ln>
              <a:effectLst/>
            </c:spPr>
            <c:extLst>
              <c:ext xmlns:c16="http://schemas.microsoft.com/office/drawing/2014/chart" uri="{C3380CC4-5D6E-409C-BE32-E72D297353CC}">
                <c16:uniqueId val="{00000004-3571-4306-9149-A10FA9BF314A}"/>
              </c:ext>
            </c:extLst>
          </c:dPt>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Benchmarking'!$B$3:$H$3</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0-3571-4306-9149-A10FA9BF314A}"/>
            </c:ext>
          </c:extLst>
        </c:ser>
        <c:ser>
          <c:idx val="1"/>
          <c:order val="1"/>
          <c:tx>
            <c:strRef>
              <c:f>'SIT Benchmarking'!$A$4</c:f>
              <c:strCache>
                <c:ptCount val="1"/>
                <c:pt idx="0">
                  <c:v>Organisation name 2023 last year</c:v>
                </c:pt>
              </c:strCache>
            </c:strRef>
          </c:tx>
          <c:spPr>
            <a:ln w="28575" cap="rnd">
              <a:solidFill>
                <a:schemeClr val="accent1">
                  <a:shade val="76000"/>
                </a:schemeClr>
              </a:solidFill>
              <a:prstDash val="dash"/>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Benchmarking'!$B$4:$H$4</c:f>
              <c:numCache>
                <c:formatCode>0.00</c:formatCode>
                <c:ptCount val="7"/>
                <c:pt idx="0">
                  <c:v>2.9</c:v>
                </c:pt>
                <c:pt idx="1">
                  <c:v>2.9</c:v>
                </c:pt>
                <c:pt idx="2">
                  <c:v>2.9</c:v>
                </c:pt>
                <c:pt idx="3">
                  <c:v>2.9</c:v>
                </c:pt>
                <c:pt idx="4">
                  <c:v>2.9</c:v>
                </c:pt>
                <c:pt idx="5">
                  <c:v>2.9</c:v>
                </c:pt>
                <c:pt idx="6">
                  <c:v>2.9</c:v>
                </c:pt>
              </c:numCache>
            </c:numRef>
          </c:val>
          <c:smooth val="0"/>
          <c:extLst>
            <c:ext xmlns:c16="http://schemas.microsoft.com/office/drawing/2014/chart" uri="{C3380CC4-5D6E-409C-BE32-E72D297353CC}">
              <c16:uniqueId val="{00000001-3571-4306-9149-A10FA9BF314A}"/>
            </c:ext>
          </c:extLst>
        </c:ser>
        <c:dLbls>
          <c:showLegendKey val="0"/>
          <c:showVal val="0"/>
          <c:showCatName val="0"/>
          <c:showSerName val="0"/>
          <c:showPercent val="0"/>
          <c:showBubbleSize val="0"/>
        </c:dLbls>
        <c:marker val="1"/>
        <c:smooth val="0"/>
        <c:axId val="247577727"/>
        <c:axId val="247565663"/>
      </c:lineChart>
      <c:catAx>
        <c:axId val="247577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247565663"/>
        <c:crosses val="autoZero"/>
        <c:auto val="1"/>
        <c:lblAlgn val="ctr"/>
        <c:lblOffset val="100"/>
        <c:noMultiLvlLbl val="0"/>
      </c:catAx>
      <c:valAx>
        <c:axId val="247565663"/>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7577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1055203949400638E-2"/>
          <c:y val="3.0370179223188642E-2"/>
          <c:w val="0.9335762396091084"/>
          <c:h val="0.82705041645407174"/>
        </c:manualLayout>
      </c:layout>
      <c:barChart>
        <c:barDir val="col"/>
        <c:grouping val="clustered"/>
        <c:varyColors val="0"/>
        <c:ser>
          <c:idx val="0"/>
          <c:order val="0"/>
          <c:tx>
            <c:strRef>
              <c:f>'Home and Hyrbid Working'!$B$2</c:f>
              <c:strCache>
                <c:ptCount val="1"/>
                <c:pt idx="0">
                  <c:v>Min</c:v>
                </c:pt>
              </c:strCache>
            </c:strRef>
          </c:tx>
          <c:spPr>
            <a:solidFill>
              <a:schemeClr val="accent1">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Working'!$C$2:$J$2</c:f>
              <c:numCache>
                <c:formatCode>0.00</c:formatCode>
                <c:ptCount val="8"/>
                <c:pt idx="0">
                  <c:v>2.31</c:v>
                </c:pt>
                <c:pt idx="1">
                  <c:v>3</c:v>
                </c:pt>
                <c:pt idx="2">
                  <c:v>2.87</c:v>
                </c:pt>
                <c:pt idx="3">
                  <c:v>2.54</c:v>
                </c:pt>
                <c:pt idx="4">
                  <c:v>2.61</c:v>
                </c:pt>
                <c:pt idx="5">
                  <c:v>3.01</c:v>
                </c:pt>
                <c:pt idx="6">
                  <c:v>3.22</c:v>
                </c:pt>
                <c:pt idx="7">
                  <c:v>3.11</c:v>
                </c:pt>
              </c:numCache>
            </c:numRef>
          </c:val>
          <c:extLst>
            <c:ext xmlns:c16="http://schemas.microsoft.com/office/drawing/2014/chart" uri="{C3380CC4-5D6E-409C-BE32-E72D297353CC}">
              <c16:uniqueId val="{00000000-B224-4D5A-A839-45303D4948F0}"/>
            </c:ext>
          </c:extLst>
        </c:ser>
        <c:ser>
          <c:idx val="1"/>
          <c:order val="1"/>
          <c:tx>
            <c:strRef>
              <c:f>'Home and Hyrbid Working'!$B$3</c:f>
              <c:strCache>
                <c:ptCount val="1"/>
                <c:pt idx="0">
                  <c:v>Mean</c:v>
                </c:pt>
              </c:strCache>
            </c:strRef>
          </c:tx>
          <c:spPr>
            <a:solidFill>
              <a:schemeClr val="accent1">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Working'!$C$3:$J$3</c:f>
              <c:numCache>
                <c:formatCode>0.00</c:formatCode>
                <c:ptCount val="8"/>
                <c:pt idx="0">
                  <c:v>3.26</c:v>
                </c:pt>
                <c:pt idx="1">
                  <c:v>3.9</c:v>
                </c:pt>
                <c:pt idx="2">
                  <c:v>3.84</c:v>
                </c:pt>
                <c:pt idx="3">
                  <c:v>3.82</c:v>
                </c:pt>
                <c:pt idx="4">
                  <c:v>3.59</c:v>
                </c:pt>
                <c:pt idx="5">
                  <c:v>3.46</c:v>
                </c:pt>
                <c:pt idx="6">
                  <c:v>3.9</c:v>
                </c:pt>
                <c:pt idx="7">
                  <c:v>3.7</c:v>
                </c:pt>
              </c:numCache>
            </c:numRef>
          </c:val>
          <c:extLst>
            <c:ext xmlns:c16="http://schemas.microsoft.com/office/drawing/2014/chart" uri="{C3380CC4-5D6E-409C-BE32-E72D297353CC}">
              <c16:uniqueId val="{00000001-B224-4D5A-A839-45303D4948F0}"/>
            </c:ext>
          </c:extLst>
        </c:ser>
        <c:ser>
          <c:idx val="2"/>
          <c:order val="2"/>
          <c:tx>
            <c:strRef>
              <c:f>'Home and Hyrbid Working'!$B$4</c:f>
              <c:strCache>
                <c:ptCount val="1"/>
                <c:pt idx="0">
                  <c:v>Max</c:v>
                </c:pt>
              </c:strCache>
            </c:strRef>
          </c:tx>
          <c:spPr>
            <a:solidFill>
              <a:schemeClr val="accent1">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Working'!$C$4:$J$4</c:f>
              <c:numCache>
                <c:formatCode>0.00</c:formatCode>
                <c:ptCount val="8"/>
                <c:pt idx="0">
                  <c:v>3.77</c:v>
                </c:pt>
                <c:pt idx="1">
                  <c:v>4.3499999999999996</c:v>
                </c:pt>
                <c:pt idx="2">
                  <c:v>4.26</c:v>
                </c:pt>
                <c:pt idx="3">
                  <c:v>4.34</c:v>
                </c:pt>
                <c:pt idx="4">
                  <c:v>4.04</c:v>
                </c:pt>
                <c:pt idx="5">
                  <c:v>3.93</c:v>
                </c:pt>
                <c:pt idx="6">
                  <c:v>4.3600000000000003</c:v>
                </c:pt>
                <c:pt idx="7">
                  <c:v>4.2</c:v>
                </c:pt>
              </c:numCache>
            </c:numRef>
          </c:val>
          <c:extLst>
            <c:ext xmlns:c16="http://schemas.microsoft.com/office/drawing/2014/chart" uri="{C3380CC4-5D6E-409C-BE32-E72D297353CC}">
              <c16:uniqueId val="{00000002-B224-4D5A-A839-45303D4948F0}"/>
            </c:ext>
          </c:extLst>
        </c:ser>
        <c:dLbls>
          <c:showLegendKey val="0"/>
          <c:showVal val="0"/>
          <c:showCatName val="0"/>
          <c:showSerName val="0"/>
          <c:showPercent val="0"/>
          <c:showBubbleSize val="0"/>
        </c:dLbls>
        <c:gapWidth val="219"/>
        <c:axId val="1306192512"/>
        <c:axId val="1306195008"/>
      </c:barChart>
      <c:lineChart>
        <c:grouping val="standard"/>
        <c:varyColors val="0"/>
        <c:ser>
          <c:idx val="3"/>
          <c:order val="3"/>
          <c:tx>
            <c:strRef>
              <c:f>'Home and Hyrbid Working'!$B$5</c:f>
              <c:strCache>
                <c:ptCount val="1"/>
                <c:pt idx="0">
                  <c:v>Organisation name 2024 current</c:v>
                </c:pt>
              </c:strCache>
            </c:strRef>
          </c:tx>
          <c:spPr>
            <a:ln w="28575" cap="rnd">
              <a:solidFill>
                <a:schemeClr val="accent1">
                  <a:tint val="58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Working'!$C$5:$J$5</c:f>
              <c:numCache>
                <c:formatCode>0.00</c:formatCode>
                <c:ptCount val="8"/>
                <c:pt idx="0">
                  <c:v>3</c:v>
                </c:pt>
                <c:pt idx="1">
                  <c:v>3</c:v>
                </c:pt>
                <c:pt idx="2">
                  <c:v>3</c:v>
                </c:pt>
                <c:pt idx="3">
                  <c:v>3</c:v>
                </c:pt>
                <c:pt idx="4">
                  <c:v>3</c:v>
                </c:pt>
                <c:pt idx="5">
                  <c:v>3</c:v>
                </c:pt>
                <c:pt idx="6">
                  <c:v>3</c:v>
                </c:pt>
                <c:pt idx="7">
                  <c:v>3</c:v>
                </c:pt>
              </c:numCache>
            </c:numRef>
          </c:val>
          <c:smooth val="0"/>
          <c:extLst>
            <c:ext xmlns:c16="http://schemas.microsoft.com/office/drawing/2014/chart" uri="{C3380CC4-5D6E-409C-BE32-E72D297353CC}">
              <c16:uniqueId val="{00000003-B224-4D5A-A839-45303D4948F0}"/>
            </c:ext>
          </c:extLst>
        </c:ser>
        <c:dLbls>
          <c:showLegendKey val="0"/>
          <c:showVal val="0"/>
          <c:showCatName val="0"/>
          <c:showSerName val="0"/>
          <c:showPercent val="0"/>
          <c:showBubbleSize val="0"/>
        </c:dLbls>
        <c:marker val="1"/>
        <c:smooth val="0"/>
        <c:axId val="1513025984"/>
        <c:axId val="1513013920"/>
      </c:lineChart>
      <c:catAx>
        <c:axId val="130619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95000"/>
                    <a:lumOff val="5000"/>
                  </a:schemeClr>
                </a:solidFill>
                <a:latin typeface="+mn-lt"/>
                <a:ea typeface="+mn-ea"/>
                <a:cs typeface="+mn-cs"/>
              </a:defRPr>
            </a:pPr>
            <a:endParaRPr lang="en-US"/>
          </a:p>
        </c:txPr>
        <c:crossAx val="1306195008"/>
        <c:crosses val="autoZero"/>
        <c:auto val="1"/>
        <c:lblAlgn val="ctr"/>
        <c:lblOffset val="100"/>
        <c:noMultiLvlLbl val="0"/>
      </c:catAx>
      <c:valAx>
        <c:axId val="1306195008"/>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1306192512"/>
        <c:crosses val="autoZero"/>
        <c:crossBetween val="between"/>
      </c:valAx>
      <c:valAx>
        <c:axId val="1513013920"/>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25984"/>
        <c:crosses val="max"/>
        <c:crossBetween val="between"/>
      </c:valAx>
      <c:catAx>
        <c:axId val="1513025984"/>
        <c:scaling>
          <c:orientation val="minMax"/>
        </c:scaling>
        <c:delete val="1"/>
        <c:axPos val="b"/>
        <c:numFmt formatCode="General" sourceLinked="1"/>
        <c:majorTickMark val="out"/>
        <c:minorTickMark val="none"/>
        <c:tickLblPos val="nextTo"/>
        <c:crossAx val="1513013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544050633331279"/>
          <c:y val="0.10597506931745765"/>
          <c:w val="0.52555843656909329"/>
          <c:h val="0.78351868564884175"/>
        </c:manualLayout>
      </c:layout>
      <c:radarChart>
        <c:radarStyle val="marker"/>
        <c:varyColors val="0"/>
        <c:ser>
          <c:idx val="0"/>
          <c:order val="0"/>
          <c:tx>
            <c:strRef>
              <c:f>'Home and Hyrbid Working'!$B$2</c:f>
              <c:strCache>
                <c:ptCount val="1"/>
                <c:pt idx="0">
                  <c:v>Min</c:v>
                </c:pt>
              </c:strCache>
            </c:strRef>
          </c:tx>
          <c:spPr>
            <a:ln w="28575" cap="rnd">
              <a:solidFill>
                <a:schemeClr val="accent1">
                  <a:shade val="58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Working'!$C$2:$J$2</c:f>
              <c:numCache>
                <c:formatCode>0.00</c:formatCode>
                <c:ptCount val="8"/>
                <c:pt idx="0">
                  <c:v>2.31</c:v>
                </c:pt>
                <c:pt idx="1">
                  <c:v>3</c:v>
                </c:pt>
                <c:pt idx="2">
                  <c:v>2.87</c:v>
                </c:pt>
                <c:pt idx="3">
                  <c:v>2.54</c:v>
                </c:pt>
                <c:pt idx="4">
                  <c:v>2.61</c:v>
                </c:pt>
                <c:pt idx="5">
                  <c:v>3.01</c:v>
                </c:pt>
                <c:pt idx="6">
                  <c:v>3.22</c:v>
                </c:pt>
                <c:pt idx="7">
                  <c:v>3.11</c:v>
                </c:pt>
              </c:numCache>
            </c:numRef>
          </c:val>
          <c:extLst>
            <c:ext xmlns:c16="http://schemas.microsoft.com/office/drawing/2014/chart" uri="{C3380CC4-5D6E-409C-BE32-E72D297353CC}">
              <c16:uniqueId val="{00000000-5985-4956-AF8A-8914A62E5705}"/>
            </c:ext>
          </c:extLst>
        </c:ser>
        <c:ser>
          <c:idx val="1"/>
          <c:order val="1"/>
          <c:tx>
            <c:strRef>
              <c:f>'Home and Hyrbid Working'!$B$3</c:f>
              <c:strCache>
                <c:ptCount val="1"/>
                <c:pt idx="0">
                  <c:v>Mean</c:v>
                </c:pt>
              </c:strCache>
            </c:strRef>
          </c:tx>
          <c:spPr>
            <a:ln w="28575" cap="rnd">
              <a:solidFill>
                <a:schemeClr val="accent1">
                  <a:shade val="86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Working'!$C$3:$J$3</c:f>
              <c:numCache>
                <c:formatCode>0.00</c:formatCode>
                <c:ptCount val="8"/>
                <c:pt idx="0">
                  <c:v>3.26</c:v>
                </c:pt>
                <c:pt idx="1">
                  <c:v>3.9</c:v>
                </c:pt>
                <c:pt idx="2">
                  <c:v>3.84</c:v>
                </c:pt>
                <c:pt idx="3">
                  <c:v>3.82</c:v>
                </c:pt>
                <c:pt idx="4">
                  <c:v>3.59</c:v>
                </c:pt>
                <c:pt idx="5">
                  <c:v>3.46</c:v>
                </c:pt>
                <c:pt idx="6">
                  <c:v>3.9</c:v>
                </c:pt>
                <c:pt idx="7">
                  <c:v>3.7</c:v>
                </c:pt>
              </c:numCache>
            </c:numRef>
          </c:val>
          <c:extLst>
            <c:ext xmlns:c16="http://schemas.microsoft.com/office/drawing/2014/chart" uri="{C3380CC4-5D6E-409C-BE32-E72D297353CC}">
              <c16:uniqueId val="{00000001-5985-4956-AF8A-8914A62E5705}"/>
            </c:ext>
          </c:extLst>
        </c:ser>
        <c:ser>
          <c:idx val="2"/>
          <c:order val="2"/>
          <c:tx>
            <c:strRef>
              <c:f>'Home and Hyrbid Working'!$B$4</c:f>
              <c:strCache>
                <c:ptCount val="1"/>
                <c:pt idx="0">
                  <c:v>Max</c:v>
                </c:pt>
              </c:strCache>
            </c:strRef>
          </c:tx>
          <c:spPr>
            <a:ln w="28575" cap="rnd">
              <a:solidFill>
                <a:schemeClr val="accent1">
                  <a:tint val="86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Working'!$C$4:$J$4</c:f>
              <c:numCache>
                <c:formatCode>0.00</c:formatCode>
                <c:ptCount val="8"/>
                <c:pt idx="0">
                  <c:v>3.77</c:v>
                </c:pt>
                <c:pt idx="1">
                  <c:v>4.3499999999999996</c:v>
                </c:pt>
                <c:pt idx="2">
                  <c:v>4.26</c:v>
                </c:pt>
                <c:pt idx="3">
                  <c:v>4.34</c:v>
                </c:pt>
                <c:pt idx="4">
                  <c:v>4.04</c:v>
                </c:pt>
                <c:pt idx="5">
                  <c:v>3.93</c:v>
                </c:pt>
                <c:pt idx="6">
                  <c:v>4.3600000000000003</c:v>
                </c:pt>
                <c:pt idx="7">
                  <c:v>4.2</c:v>
                </c:pt>
              </c:numCache>
            </c:numRef>
          </c:val>
          <c:extLst>
            <c:ext xmlns:c16="http://schemas.microsoft.com/office/drawing/2014/chart" uri="{C3380CC4-5D6E-409C-BE32-E72D297353CC}">
              <c16:uniqueId val="{00000002-5985-4956-AF8A-8914A62E5705}"/>
            </c:ext>
          </c:extLst>
        </c:ser>
        <c:ser>
          <c:idx val="3"/>
          <c:order val="3"/>
          <c:tx>
            <c:strRef>
              <c:f>'Home and Hyrbid Working'!$B$5</c:f>
              <c:strCache>
                <c:ptCount val="1"/>
                <c:pt idx="0">
                  <c:v>Organisation name 2024 current</c:v>
                </c:pt>
              </c:strCache>
            </c:strRef>
          </c:tx>
          <c:spPr>
            <a:ln w="28575" cap="rnd">
              <a:solidFill>
                <a:schemeClr val="accent1">
                  <a:tint val="58000"/>
                </a:schemeClr>
              </a:solidFill>
              <a:round/>
            </a:ln>
            <a:effectLst/>
          </c:spPr>
          <c:marker>
            <c:symbol val="none"/>
          </c:marker>
          <c:cat>
            <c:strRef>
              <c:f>'Home and Hyrbid Working'!$C$1:$J$1</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Working'!$C$5:$J$5</c:f>
              <c:numCache>
                <c:formatCode>0.00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3-5985-4956-AF8A-8914A62E5705}"/>
            </c:ext>
          </c:extLst>
        </c:ser>
        <c:dLbls>
          <c:showLegendKey val="0"/>
          <c:showVal val="0"/>
          <c:showCatName val="0"/>
          <c:showSerName val="0"/>
          <c:showPercent val="0"/>
          <c:showBubbleSize val="0"/>
        </c:dLbls>
        <c:axId val="1509636960"/>
        <c:axId val="1509634880"/>
      </c:radarChart>
      <c:catAx>
        <c:axId val="1509636960"/>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1509634880"/>
        <c:crosses val="autoZero"/>
        <c:auto val="1"/>
        <c:lblAlgn val="ctr"/>
        <c:lblOffset val="100"/>
        <c:noMultiLvlLbl val="0"/>
      </c:catAx>
      <c:valAx>
        <c:axId val="1509634880"/>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636960"/>
        <c:crosses val="autoZero"/>
        <c:crossBetween val="between"/>
      </c:valAx>
      <c:spPr>
        <a:noFill/>
        <a:ln>
          <a:noFill/>
        </a:ln>
        <a:effectLst/>
      </c:spPr>
    </c:plotArea>
    <c:legend>
      <c:legendPos val="r"/>
      <c:layout>
        <c:manualLayout>
          <c:xMode val="edge"/>
          <c:yMode val="edge"/>
          <c:x val="0.72794068311935312"/>
          <c:y val="2.7072228423064979E-2"/>
          <c:w val="0.27205931688064683"/>
          <c:h val="0.285200174881174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stacked"/>
        <c:varyColors val="0"/>
        <c:ser>
          <c:idx val="0"/>
          <c:order val="0"/>
          <c:tx>
            <c:strRef>
              <c:f>'Home and Hyrbid Working'!$B$34</c:f>
              <c:strCache>
                <c:ptCount val="1"/>
                <c:pt idx="0">
                  <c:v>Min</c:v>
                </c:pt>
              </c:strCache>
            </c:strRef>
          </c:tx>
          <c:spPr>
            <a:solidFill>
              <a:schemeClr val="accent1">
                <a:shade val="58000"/>
              </a:schemeClr>
            </a:solidFill>
            <a:ln>
              <a:noFill/>
            </a:ln>
            <a:effectLst/>
          </c:spPr>
          <c:invertIfNegative val="0"/>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Working'!$C$34:$J$34</c:f>
              <c:numCache>
                <c:formatCode>0.00</c:formatCode>
                <c:ptCount val="8"/>
                <c:pt idx="0">
                  <c:v>2.31</c:v>
                </c:pt>
                <c:pt idx="1">
                  <c:v>3</c:v>
                </c:pt>
                <c:pt idx="2">
                  <c:v>2.87</c:v>
                </c:pt>
                <c:pt idx="3">
                  <c:v>2.54</c:v>
                </c:pt>
                <c:pt idx="4">
                  <c:v>2.61</c:v>
                </c:pt>
                <c:pt idx="5">
                  <c:v>3.01</c:v>
                </c:pt>
                <c:pt idx="6">
                  <c:v>3.22</c:v>
                </c:pt>
                <c:pt idx="7">
                  <c:v>3.11</c:v>
                </c:pt>
              </c:numCache>
            </c:numRef>
          </c:val>
          <c:extLst>
            <c:ext xmlns:c16="http://schemas.microsoft.com/office/drawing/2014/chart" uri="{C3380CC4-5D6E-409C-BE32-E72D297353CC}">
              <c16:uniqueId val="{00000000-1BBB-4F40-A4F7-53F0EC7AE0C2}"/>
            </c:ext>
          </c:extLst>
        </c:ser>
        <c:ser>
          <c:idx val="1"/>
          <c:order val="1"/>
          <c:tx>
            <c:strRef>
              <c:f>'Home and Hyrbid Working'!$B$35</c:f>
              <c:strCache>
                <c:ptCount val="1"/>
                <c:pt idx="0">
                  <c:v>Mean</c:v>
                </c:pt>
              </c:strCache>
            </c:strRef>
          </c:tx>
          <c:spPr>
            <a:solidFill>
              <a:schemeClr val="accent1">
                <a:shade val="86000"/>
              </a:schemeClr>
            </a:solidFill>
            <a:ln>
              <a:noFill/>
            </a:ln>
            <a:effectLst/>
          </c:spPr>
          <c:invertIfNegative val="0"/>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Working'!$C$35:$J$35</c:f>
              <c:numCache>
                <c:formatCode>0.00</c:formatCode>
                <c:ptCount val="8"/>
                <c:pt idx="0">
                  <c:v>0.94999999999999973</c:v>
                </c:pt>
                <c:pt idx="1">
                  <c:v>0.89999999999999991</c:v>
                </c:pt>
                <c:pt idx="2">
                  <c:v>0.96999999999999975</c:v>
                </c:pt>
                <c:pt idx="3">
                  <c:v>1.2799999999999998</c:v>
                </c:pt>
                <c:pt idx="4">
                  <c:v>0.98</c:v>
                </c:pt>
                <c:pt idx="5">
                  <c:v>0.45000000000000018</c:v>
                </c:pt>
                <c:pt idx="6">
                  <c:v>0.67999999999999972</c:v>
                </c:pt>
                <c:pt idx="7">
                  <c:v>0.5900000000000003</c:v>
                </c:pt>
              </c:numCache>
            </c:numRef>
          </c:val>
          <c:extLst>
            <c:ext xmlns:c16="http://schemas.microsoft.com/office/drawing/2014/chart" uri="{C3380CC4-5D6E-409C-BE32-E72D297353CC}">
              <c16:uniqueId val="{00000001-1BBB-4F40-A4F7-53F0EC7AE0C2}"/>
            </c:ext>
          </c:extLst>
        </c:ser>
        <c:ser>
          <c:idx val="2"/>
          <c:order val="2"/>
          <c:tx>
            <c:strRef>
              <c:f>'Home and Hyrbid Working'!$B$36</c:f>
              <c:strCache>
                <c:ptCount val="1"/>
                <c:pt idx="0">
                  <c:v>Max</c:v>
                </c:pt>
              </c:strCache>
            </c:strRef>
          </c:tx>
          <c:spPr>
            <a:solidFill>
              <a:schemeClr val="accent1">
                <a:tint val="86000"/>
              </a:schemeClr>
            </a:solidFill>
            <a:ln>
              <a:noFill/>
            </a:ln>
            <a:effectLst/>
          </c:spPr>
          <c:invertIfNegative val="0"/>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Working'!$C$36:$J$36</c:f>
              <c:numCache>
                <c:formatCode>0.00</c:formatCode>
                <c:ptCount val="8"/>
                <c:pt idx="0">
                  <c:v>0.51000000000000023</c:v>
                </c:pt>
                <c:pt idx="1">
                  <c:v>0.44999999999999973</c:v>
                </c:pt>
                <c:pt idx="2">
                  <c:v>0.41999999999999993</c:v>
                </c:pt>
                <c:pt idx="3">
                  <c:v>0.52</c:v>
                </c:pt>
                <c:pt idx="4">
                  <c:v>0.45000000000000018</c:v>
                </c:pt>
                <c:pt idx="5">
                  <c:v>0.4700000000000002</c:v>
                </c:pt>
                <c:pt idx="6">
                  <c:v>0.46000000000000041</c:v>
                </c:pt>
                <c:pt idx="7">
                  <c:v>0.5</c:v>
                </c:pt>
              </c:numCache>
            </c:numRef>
          </c:val>
          <c:extLst>
            <c:ext xmlns:c16="http://schemas.microsoft.com/office/drawing/2014/chart" uri="{C3380CC4-5D6E-409C-BE32-E72D297353CC}">
              <c16:uniqueId val="{00000002-1BBB-4F40-A4F7-53F0EC7AE0C2}"/>
            </c:ext>
          </c:extLst>
        </c:ser>
        <c:dLbls>
          <c:showLegendKey val="0"/>
          <c:showVal val="0"/>
          <c:showCatName val="0"/>
          <c:showSerName val="0"/>
          <c:showPercent val="0"/>
          <c:showBubbleSize val="0"/>
        </c:dLbls>
        <c:gapWidth val="150"/>
        <c:overlap val="100"/>
        <c:axId val="782988784"/>
        <c:axId val="782987952"/>
      </c:barChart>
      <c:lineChart>
        <c:grouping val="standard"/>
        <c:varyColors val="0"/>
        <c:ser>
          <c:idx val="3"/>
          <c:order val="3"/>
          <c:tx>
            <c:strRef>
              <c:f>'Home and Hyrbid Working'!$B$37</c:f>
              <c:strCache>
                <c:ptCount val="1"/>
                <c:pt idx="0">
                  <c:v>Organisation name 2024 current</c:v>
                </c:pt>
              </c:strCache>
            </c:strRef>
          </c:tx>
          <c:spPr>
            <a:ln w="28575" cap="rnd">
              <a:solidFill>
                <a:schemeClr val="accent1">
                  <a:tint val="58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95000"/>
                        <a:lumOff val="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'Home and Hyrbid Working'!$C$33:$J$33</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Working'!$C$37:$J$37</c:f>
              <c:numCache>
                <c:formatCode>0.00</c:formatCode>
                <c:ptCount val="8"/>
                <c:pt idx="0">
                  <c:v>3</c:v>
                </c:pt>
                <c:pt idx="1">
                  <c:v>3</c:v>
                </c:pt>
                <c:pt idx="2">
                  <c:v>3</c:v>
                </c:pt>
                <c:pt idx="3">
                  <c:v>3</c:v>
                </c:pt>
                <c:pt idx="4">
                  <c:v>3</c:v>
                </c:pt>
                <c:pt idx="5">
                  <c:v>3</c:v>
                </c:pt>
                <c:pt idx="6">
                  <c:v>3</c:v>
                </c:pt>
                <c:pt idx="7">
                  <c:v>3</c:v>
                </c:pt>
              </c:numCache>
            </c:numRef>
          </c:val>
          <c:smooth val="0"/>
          <c:extLst>
            <c:ext xmlns:c16="http://schemas.microsoft.com/office/drawing/2014/chart" uri="{C3380CC4-5D6E-409C-BE32-E72D297353CC}">
              <c16:uniqueId val="{00000003-1BBB-4F40-A4F7-53F0EC7AE0C2}"/>
            </c:ext>
          </c:extLst>
        </c:ser>
        <c:dLbls>
          <c:showLegendKey val="0"/>
          <c:showVal val="0"/>
          <c:showCatName val="0"/>
          <c:showSerName val="0"/>
          <c:showPercent val="0"/>
          <c:showBubbleSize val="0"/>
        </c:dLbls>
        <c:marker val="1"/>
        <c:smooth val="0"/>
        <c:axId val="1513037632"/>
        <c:axId val="1513040128"/>
      </c:lineChart>
      <c:catAx>
        <c:axId val="78298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200" b="0" i="0" u="none" strike="noStrike" kern="1200" baseline="0">
                <a:solidFill>
                  <a:schemeClr val="tx1">
                    <a:lumMod val="95000"/>
                    <a:lumOff val="5000"/>
                  </a:schemeClr>
                </a:solidFill>
                <a:latin typeface="+mn-lt"/>
                <a:ea typeface="+mn-ea"/>
                <a:cs typeface="+mn-cs"/>
              </a:defRPr>
            </a:pPr>
            <a:endParaRPr lang="en-US"/>
          </a:p>
        </c:txPr>
        <c:crossAx val="782987952"/>
        <c:crosses val="autoZero"/>
        <c:auto val="1"/>
        <c:lblAlgn val="ctr"/>
        <c:lblOffset val="100"/>
        <c:noMultiLvlLbl val="0"/>
      </c:catAx>
      <c:valAx>
        <c:axId val="782987952"/>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782988784"/>
        <c:crosses val="autoZero"/>
        <c:crossBetween val="between"/>
      </c:valAx>
      <c:valAx>
        <c:axId val="1513040128"/>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37632"/>
        <c:crosses val="max"/>
        <c:crossBetween val="between"/>
      </c:valAx>
      <c:catAx>
        <c:axId val="1513037632"/>
        <c:scaling>
          <c:orientation val="minMax"/>
        </c:scaling>
        <c:delete val="1"/>
        <c:axPos val="b"/>
        <c:numFmt formatCode="General" sourceLinked="1"/>
        <c:majorTickMark val="out"/>
        <c:minorTickMark val="none"/>
        <c:tickLblPos val="nextTo"/>
        <c:crossAx val="1513040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Variant to industry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'Home and Hyrbid Working'!$B$73</c:f>
              <c:strCache>
                <c:ptCount val="1"/>
                <c:pt idx="0">
                  <c:v>Variant</c:v>
                </c:pt>
              </c:strCache>
            </c:strRef>
          </c:tx>
          <c:spPr>
            <a:solidFill>
              <a:schemeClr val="accent1">
                <a:lumMod val="60000"/>
                <a:lumOff val="40000"/>
              </a:schemeClr>
            </a:solidFill>
            <a:ln>
              <a:noFill/>
            </a:ln>
            <a:effectLst/>
          </c:spPr>
          <c:invertIfNegative val="0"/>
          <c:cat>
            <c:strRef>
              <c:f>'Home and Hyrbid Working'!$C$70:$J$70</c:f>
              <c:strCache>
                <c:ptCount val="8"/>
                <c:pt idx="0">
                  <c:v>Remote Demands</c:v>
                </c:pt>
                <c:pt idx="1">
                  <c:v>Remote Control</c:v>
                </c:pt>
                <c:pt idx="2">
                  <c:v>Remote Peer Support</c:v>
                </c:pt>
                <c:pt idx="3">
                  <c:v>Remote Management Support</c:v>
                </c:pt>
                <c:pt idx="4">
                  <c:v>Remote Relationships</c:v>
                </c:pt>
                <c:pt idx="5">
                  <c:v>Remote Change</c:v>
                </c:pt>
                <c:pt idx="6">
                  <c:v>Work/home interface</c:v>
                </c:pt>
                <c:pt idx="7">
                  <c:v>Remote monitoring</c:v>
                </c:pt>
              </c:strCache>
            </c:strRef>
          </c:cat>
          <c:val>
            <c:numRef>
              <c:f>'Home and Hyrbid Working'!$C$73:$J$73</c:f>
              <c:numCache>
                <c:formatCode>0.00</c:formatCode>
                <c:ptCount val="8"/>
                <c:pt idx="0">
                  <c:v>-0.25999999999999979</c:v>
                </c:pt>
                <c:pt idx="1">
                  <c:v>-0.89999999999999991</c:v>
                </c:pt>
                <c:pt idx="2">
                  <c:v>-0.83999999999999986</c:v>
                </c:pt>
                <c:pt idx="3">
                  <c:v>-0.81999999999999984</c:v>
                </c:pt>
                <c:pt idx="4">
                  <c:v>-0.58999999999999986</c:v>
                </c:pt>
                <c:pt idx="5">
                  <c:v>-0.45999999999999996</c:v>
                </c:pt>
                <c:pt idx="6">
                  <c:v>-0.89999999999999991</c:v>
                </c:pt>
                <c:pt idx="7">
                  <c:v>-0.70000000000000018</c:v>
                </c:pt>
              </c:numCache>
            </c:numRef>
          </c:val>
          <c:extLst>
            <c:ext xmlns:c16="http://schemas.microsoft.com/office/drawing/2014/chart" uri="{C3380CC4-5D6E-409C-BE32-E72D297353CC}">
              <c16:uniqueId val="{00000000-3CB5-4A7B-A21C-E5D30C371D81}"/>
            </c:ext>
          </c:extLst>
        </c:ser>
        <c:dLbls>
          <c:showLegendKey val="0"/>
          <c:showVal val="0"/>
          <c:showCatName val="0"/>
          <c:showSerName val="0"/>
          <c:showPercent val="0"/>
          <c:showBubbleSize val="0"/>
        </c:dLbls>
        <c:gapWidth val="182"/>
        <c:axId val="68185648"/>
        <c:axId val="833789904"/>
      </c:barChart>
      <c:catAx>
        <c:axId val="68185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33789904"/>
        <c:crosses val="autoZero"/>
        <c:auto val="1"/>
        <c:lblAlgn val="ctr"/>
        <c:lblOffset val="100"/>
        <c:noMultiLvlLbl val="0"/>
      </c:catAx>
      <c:valAx>
        <c:axId val="8337899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8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8981993760213936"/>
          <c:y val="5.3814365930234545E-2"/>
          <c:w val="0.45504491655524193"/>
          <c:h val="0.87519760679892256"/>
        </c:manualLayout>
      </c:layout>
      <c:radarChart>
        <c:radarStyle val="marker"/>
        <c:varyColors val="0"/>
        <c:ser>
          <c:idx val="0"/>
          <c:order val="0"/>
          <c:tx>
            <c:strRef>
              <c:f>'SIT Benchmarking'!$A$3</c:f>
              <c:strCache>
                <c:ptCount val="1"/>
                <c:pt idx="0">
                  <c:v>Organisation name 2024 current</c:v>
                </c:pt>
              </c:strCache>
            </c:strRef>
          </c:tx>
          <c:spPr>
            <a:ln w="28575" cap="rnd">
              <a:solidFill>
                <a:schemeClr val="accent1">
                  <a:shade val="58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Benchmarking'!$B$3:$H$3</c:f>
              <c:numCache>
                <c:formatCode>0.00</c:formatCode>
                <c:ptCount val="7"/>
                <c:pt idx="0">
                  <c:v>3</c:v>
                </c:pt>
                <c:pt idx="1">
                  <c:v>3</c:v>
                </c:pt>
                <c:pt idx="2">
                  <c:v>3</c:v>
                </c:pt>
                <c:pt idx="3">
                  <c:v>3</c:v>
                </c:pt>
                <c:pt idx="4">
                  <c:v>3</c:v>
                </c:pt>
                <c:pt idx="5">
                  <c:v>3</c:v>
                </c:pt>
                <c:pt idx="6">
                  <c:v>3</c:v>
                </c:pt>
              </c:numCache>
            </c:numRef>
          </c:val>
          <c:extLst>
            <c:ext xmlns:c16="http://schemas.microsoft.com/office/drawing/2014/chart" uri="{C3380CC4-5D6E-409C-BE32-E72D297353CC}">
              <c16:uniqueId val="{00000000-9A5B-4E12-9D22-D9926F2A969D}"/>
            </c:ext>
          </c:extLst>
        </c:ser>
        <c:ser>
          <c:idx val="1"/>
          <c:order val="1"/>
          <c:tx>
            <c:strRef>
              <c:f>'SIT Benchmarking'!$A$5</c:f>
              <c:strCache>
                <c:ptCount val="1"/>
                <c:pt idx="0">
                  <c:v>Min</c:v>
                </c:pt>
              </c:strCache>
            </c:strRef>
          </c:tx>
          <c:spPr>
            <a:ln w="28575" cap="rnd">
              <a:solidFill>
                <a:schemeClr val="accent1">
                  <a:shade val="86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Benchmarking'!$B$5:$H$5</c:f>
              <c:numCache>
                <c:formatCode>0.00</c:formatCode>
                <c:ptCount val="7"/>
                <c:pt idx="0">
                  <c:v>2.16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1-9A5B-4E12-9D22-D9926F2A969D}"/>
            </c:ext>
          </c:extLst>
        </c:ser>
        <c:ser>
          <c:idx val="2"/>
          <c:order val="2"/>
          <c:tx>
            <c:strRef>
              <c:f>'SIT Benchmarking'!$A$6</c:f>
              <c:strCache>
                <c:ptCount val="1"/>
                <c:pt idx="0">
                  <c:v>Mean</c:v>
                </c:pt>
              </c:strCache>
            </c:strRef>
          </c:tx>
          <c:spPr>
            <a:ln w="28575" cap="rnd">
              <a:solidFill>
                <a:schemeClr val="accent1">
                  <a:tint val="86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Benchmarking'!$B$6:$H$6</c:f>
              <c:numCache>
                <c:formatCode>0.00</c:formatCode>
                <c:ptCount val="7"/>
                <c:pt idx="0">
                  <c:v>3.28</c:v>
                </c:pt>
                <c:pt idx="1">
                  <c:v>3.7</c:v>
                </c:pt>
                <c:pt idx="2">
                  <c:v>3.79</c:v>
                </c:pt>
                <c:pt idx="3">
                  <c:v>4</c:v>
                </c:pt>
                <c:pt idx="4">
                  <c:v>4.1399999999999997</c:v>
                </c:pt>
                <c:pt idx="5">
                  <c:v>4.17</c:v>
                </c:pt>
                <c:pt idx="6">
                  <c:v>3.31</c:v>
                </c:pt>
              </c:numCache>
            </c:numRef>
          </c:val>
          <c:extLst>
            <c:ext xmlns:c16="http://schemas.microsoft.com/office/drawing/2014/chart" uri="{C3380CC4-5D6E-409C-BE32-E72D297353CC}">
              <c16:uniqueId val="{00000002-9A5B-4E12-9D22-D9926F2A969D}"/>
            </c:ext>
          </c:extLst>
        </c:ser>
        <c:ser>
          <c:idx val="3"/>
          <c:order val="3"/>
          <c:tx>
            <c:strRef>
              <c:f>'SIT Benchmarking'!$A$7</c:f>
              <c:strCache>
                <c:ptCount val="1"/>
                <c:pt idx="0">
                  <c:v>Max</c:v>
                </c:pt>
              </c:strCache>
            </c:strRef>
          </c:tx>
          <c:spPr>
            <a:ln w="28575" cap="rnd">
              <a:solidFill>
                <a:schemeClr val="accent1">
                  <a:tint val="58000"/>
                </a:schemeClr>
              </a:solidFill>
              <a:round/>
            </a:ln>
            <a:effectLst/>
          </c:spPr>
          <c:marker>
            <c:symbol val="none"/>
          </c:marker>
          <c:cat>
            <c:strRef>
              <c:f>'SIT Benchmarking'!$B$2:$H$2</c:f>
              <c:strCache>
                <c:ptCount val="7"/>
                <c:pt idx="0">
                  <c:v>Demands</c:v>
                </c:pt>
                <c:pt idx="1">
                  <c:v>Control</c:v>
                </c:pt>
                <c:pt idx="2">
                  <c:v>Managers' Support</c:v>
                </c:pt>
                <c:pt idx="3">
                  <c:v>Peer Support</c:v>
                </c:pt>
                <c:pt idx="4">
                  <c:v>Relationships</c:v>
                </c:pt>
                <c:pt idx="5">
                  <c:v>Role</c:v>
                </c:pt>
                <c:pt idx="6">
                  <c:v>Change</c:v>
                </c:pt>
              </c:strCache>
            </c:strRef>
          </c:cat>
          <c:val>
            <c:numRef>
              <c:f>'SIT Benchmarking'!$B$7:$H$7</c:f>
              <c:numCache>
                <c:formatCode>0.00</c:formatCode>
                <c:ptCount val="7"/>
                <c:pt idx="0">
                  <c:v>4.05</c:v>
                </c:pt>
                <c:pt idx="1">
                  <c:v>4.38</c:v>
                </c:pt>
                <c:pt idx="2">
                  <c:v>4.33</c:v>
                </c:pt>
                <c:pt idx="3">
                  <c:v>4.5</c:v>
                </c:pt>
                <c:pt idx="4">
                  <c:v>4.6399999999999997</c:v>
                </c:pt>
                <c:pt idx="5">
                  <c:v>4.75</c:v>
                </c:pt>
                <c:pt idx="6">
                  <c:v>4.1399999999999997</c:v>
                </c:pt>
              </c:numCache>
            </c:numRef>
          </c:val>
          <c:extLst>
            <c:ext xmlns:c16="http://schemas.microsoft.com/office/drawing/2014/chart" uri="{C3380CC4-5D6E-409C-BE32-E72D297353CC}">
              <c16:uniqueId val="{00000003-9A5B-4E12-9D22-D9926F2A969D}"/>
            </c:ext>
          </c:extLst>
        </c:ser>
        <c:dLbls>
          <c:showLegendKey val="0"/>
          <c:showVal val="0"/>
          <c:showCatName val="0"/>
          <c:showSerName val="0"/>
          <c:showPercent val="0"/>
          <c:showBubbleSize val="0"/>
        </c:dLbls>
        <c:axId val="2138597504"/>
        <c:axId val="2138603328"/>
      </c:radarChart>
      <c:catAx>
        <c:axId val="2138597504"/>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2138603328"/>
        <c:crosses val="autoZero"/>
        <c:auto val="1"/>
        <c:lblAlgn val="ctr"/>
        <c:lblOffset val="100"/>
        <c:noMultiLvlLbl val="0"/>
      </c:catAx>
      <c:valAx>
        <c:axId val="2138603328"/>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2138597504"/>
        <c:crosses val="autoZero"/>
        <c:crossBetween val="between"/>
      </c:valAx>
      <c:spPr>
        <a:noFill/>
        <a:ln>
          <a:noFill/>
        </a:ln>
        <a:effectLst/>
      </c:spPr>
    </c:plotArea>
    <c:legend>
      <c:legendPos val="r"/>
      <c:layout>
        <c:manualLayout>
          <c:xMode val="edge"/>
          <c:yMode val="edge"/>
          <c:x val="0.71353169638841885"/>
          <c:y val="1.7535208061300815E-2"/>
          <c:w val="0.24842544214683451"/>
          <c:h val="0.20429241054559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'SIT Industry'!$B$2</c:f>
              <c:strCache>
                <c:ptCount val="1"/>
                <c:pt idx="0">
                  <c:v>Min</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Industry'!$C$2:$I$2</c:f>
              <c:numCache>
                <c:formatCode>0.00</c:formatCode>
                <c:ptCount val="7"/>
                <c:pt idx="0">
                  <c:v>2.16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0-9A26-4BC2-B31C-80E5528464CA}"/>
            </c:ext>
          </c:extLst>
        </c:ser>
        <c:ser>
          <c:idx val="1"/>
          <c:order val="1"/>
          <c:tx>
            <c:strRef>
              <c:f>'SIT Industry'!$B$3</c:f>
              <c:strCache>
                <c:ptCount val="1"/>
                <c:pt idx="0">
                  <c:v>Mean</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Industry'!$C$3:$I$3</c:f>
              <c:numCache>
                <c:formatCode>0.00</c:formatCode>
                <c:ptCount val="7"/>
                <c:pt idx="0">
                  <c:v>3.28</c:v>
                </c:pt>
                <c:pt idx="1">
                  <c:v>3.7</c:v>
                </c:pt>
                <c:pt idx="2">
                  <c:v>3.79</c:v>
                </c:pt>
                <c:pt idx="3">
                  <c:v>4</c:v>
                </c:pt>
                <c:pt idx="4">
                  <c:v>4.1399999999999997</c:v>
                </c:pt>
                <c:pt idx="5">
                  <c:v>4.17</c:v>
                </c:pt>
                <c:pt idx="6">
                  <c:v>3.31</c:v>
                </c:pt>
              </c:numCache>
            </c:numRef>
          </c:val>
          <c:extLst>
            <c:ext xmlns:c16="http://schemas.microsoft.com/office/drawing/2014/chart" uri="{C3380CC4-5D6E-409C-BE32-E72D297353CC}">
              <c16:uniqueId val="{00000001-9A26-4BC2-B31C-80E5528464CA}"/>
            </c:ext>
          </c:extLst>
        </c:ser>
        <c:ser>
          <c:idx val="2"/>
          <c:order val="2"/>
          <c:tx>
            <c:strRef>
              <c:f>'SIT Industry'!$B$4</c:f>
              <c:strCache>
                <c:ptCount val="1"/>
                <c:pt idx="0">
                  <c:v>Max</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Industry'!$C$4:$I$4</c:f>
              <c:numCache>
                <c:formatCode>0.00</c:formatCode>
                <c:ptCount val="7"/>
                <c:pt idx="0">
                  <c:v>4.05</c:v>
                </c:pt>
                <c:pt idx="1">
                  <c:v>4.38</c:v>
                </c:pt>
                <c:pt idx="2">
                  <c:v>4.33</c:v>
                </c:pt>
                <c:pt idx="3">
                  <c:v>4.5</c:v>
                </c:pt>
                <c:pt idx="4">
                  <c:v>4.6399999999999997</c:v>
                </c:pt>
                <c:pt idx="5">
                  <c:v>4.75</c:v>
                </c:pt>
                <c:pt idx="6">
                  <c:v>4.1399999999999997</c:v>
                </c:pt>
              </c:numCache>
            </c:numRef>
          </c:val>
          <c:extLst>
            <c:ext xmlns:c16="http://schemas.microsoft.com/office/drawing/2014/chart" uri="{C3380CC4-5D6E-409C-BE32-E72D297353CC}">
              <c16:uniqueId val="{00000002-9A26-4BC2-B31C-80E5528464CA}"/>
            </c:ext>
          </c:extLst>
        </c:ser>
        <c:dLbls>
          <c:showLegendKey val="0"/>
          <c:showVal val="0"/>
          <c:showCatName val="0"/>
          <c:showSerName val="0"/>
          <c:showPercent val="0"/>
          <c:showBubbleSize val="0"/>
        </c:dLbls>
        <c:gapWidth val="219"/>
        <c:axId val="1306192512"/>
        <c:axId val="1306195008"/>
      </c:barChart>
      <c:lineChart>
        <c:grouping val="standard"/>
        <c:varyColors val="0"/>
        <c:ser>
          <c:idx val="3"/>
          <c:order val="3"/>
          <c:tx>
            <c:strRef>
              <c:f>'SIT Industry'!$B$5</c:f>
              <c:strCache>
                <c:ptCount val="1"/>
                <c:pt idx="0">
                  <c:v>Organisation name 2024 current</c:v>
                </c:pt>
              </c:strCache>
            </c:strRef>
          </c:tx>
          <c:spPr>
            <a:ln w="28575" cap="rnd">
              <a:solidFill>
                <a:schemeClr val="accent1">
                  <a:tint val="77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Industry'!$C$5:$I$5</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3-9A26-4BC2-B31C-80E5528464CA}"/>
            </c:ext>
          </c:extLst>
        </c:ser>
        <c:ser>
          <c:idx val="4"/>
          <c:order val="4"/>
          <c:tx>
            <c:strRef>
              <c:f>'SIT Industry'!$B$6</c:f>
              <c:strCache>
                <c:ptCount val="1"/>
                <c:pt idx="0">
                  <c:v>Organisation name 2023 last year</c:v>
                </c:pt>
              </c:strCache>
            </c:strRef>
          </c:tx>
          <c:spPr>
            <a:ln w="28575" cap="rnd">
              <a:solidFill>
                <a:schemeClr val="accent1">
                  <a:tint val="54000"/>
                </a:schemeClr>
              </a:solidFill>
              <a:prstDash val="dash"/>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Industry'!$C$6:$I$6</c:f>
              <c:numCache>
                <c:formatCode>0.00</c:formatCode>
                <c:ptCount val="7"/>
                <c:pt idx="0">
                  <c:v>2.9</c:v>
                </c:pt>
                <c:pt idx="1">
                  <c:v>2.9</c:v>
                </c:pt>
                <c:pt idx="2">
                  <c:v>2.9</c:v>
                </c:pt>
                <c:pt idx="3">
                  <c:v>2.9</c:v>
                </c:pt>
                <c:pt idx="4">
                  <c:v>2.9</c:v>
                </c:pt>
                <c:pt idx="5">
                  <c:v>2.9</c:v>
                </c:pt>
                <c:pt idx="6">
                  <c:v>2.9</c:v>
                </c:pt>
              </c:numCache>
            </c:numRef>
          </c:val>
          <c:smooth val="0"/>
          <c:extLst>
            <c:ext xmlns:c16="http://schemas.microsoft.com/office/drawing/2014/chart" uri="{C3380CC4-5D6E-409C-BE32-E72D297353CC}">
              <c16:uniqueId val="{00000000-C433-4A55-AC7B-BE1E87D84DE2}"/>
            </c:ext>
          </c:extLst>
        </c:ser>
        <c:dLbls>
          <c:showLegendKey val="0"/>
          <c:showVal val="0"/>
          <c:showCatName val="0"/>
          <c:showSerName val="0"/>
          <c:showPercent val="0"/>
          <c:showBubbleSize val="0"/>
        </c:dLbls>
        <c:marker val="1"/>
        <c:smooth val="0"/>
        <c:axId val="1513025984"/>
        <c:axId val="1513013920"/>
      </c:lineChart>
      <c:catAx>
        <c:axId val="130619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95000"/>
                    <a:lumOff val="5000"/>
                  </a:schemeClr>
                </a:solidFill>
                <a:latin typeface="+mn-lt"/>
                <a:ea typeface="+mn-ea"/>
                <a:cs typeface="+mn-cs"/>
              </a:defRPr>
            </a:pPr>
            <a:endParaRPr lang="en-US"/>
          </a:p>
        </c:txPr>
        <c:crossAx val="1306195008"/>
        <c:crosses val="autoZero"/>
        <c:auto val="1"/>
        <c:lblAlgn val="ctr"/>
        <c:lblOffset val="100"/>
        <c:noMultiLvlLbl val="0"/>
      </c:catAx>
      <c:valAx>
        <c:axId val="1306195008"/>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1306192512"/>
        <c:crosses val="autoZero"/>
        <c:crossBetween val="between"/>
      </c:valAx>
      <c:valAx>
        <c:axId val="1513013920"/>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25984"/>
        <c:crosses val="max"/>
        <c:crossBetween val="between"/>
      </c:valAx>
      <c:catAx>
        <c:axId val="1513025984"/>
        <c:scaling>
          <c:orientation val="minMax"/>
        </c:scaling>
        <c:delete val="1"/>
        <c:axPos val="b"/>
        <c:numFmt formatCode="General" sourceLinked="1"/>
        <c:majorTickMark val="out"/>
        <c:minorTickMark val="none"/>
        <c:tickLblPos val="nextTo"/>
        <c:crossAx val="1513013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544050633331279"/>
          <c:y val="0.10597506931745765"/>
          <c:w val="0.52555843656909329"/>
          <c:h val="0.78351868564884175"/>
        </c:manualLayout>
      </c:layout>
      <c:radarChart>
        <c:radarStyle val="marker"/>
        <c:varyColors val="0"/>
        <c:ser>
          <c:idx val="0"/>
          <c:order val="0"/>
          <c:tx>
            <c:strRef>
              <c:f>'SIT Industry'!$B$2</c:f>
              <c:strCache>
                <c:ptCount val="1"/>
                <c:pt idx="0">
                  <c:v>Min</c:v>
                </c:pt>
              </c:strCache>
            </c:strRef>
          </c:tx>
          <c:spPr>
            <a:ln w="28575" cap="rnd">
              <a:solidFill>
                <a:schemeClr val="accent1">
                  <a:shade val="58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Industry'!$C$2:$I$2</c:f>
              <c:numCache>
                <c:formatCode>0.00</c:formatCode>
                <c:ptCount val="7"/>
                <c:pt idx="0">
                  <c:v>2.16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0-09C8-42E6-BDA0-04FBB659CCD4}"/>
            </c:ext>
          </c:extLst>
        </c:ser>
        <c:ser>
          <c:idx val="1"/>
          <c:order val="1"/>
          <c:tx>
            <c:strRef>
              <c:f>'SIT Industry'!$B$3</c:f>
              <c:strCache>
                <c:ptCount val="1"/>
                <c:pt idx="0">
                  <c:v>Mean</c:v>
                </c:pt>
              </c:strCache>
            </c:strRef>
          </c:tx>
          <c:spPr>
            <a:ln w="28575" cap="rnd">
              <a:solidFill>
                <a:schemeClr val="accent1">
                  <a:shade val="86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Industry'!$C$3:$I$3</c:f>
              <c:numCache>
                <c:formatCode>0.00</c:formatCode>
                <c:ptCount val="7"/>
                <c:pt idx="0">
                  <c:v>3.28</c:v>
                </c:pt>
                <c:pt idx="1">
                  <c:v>3.7</c:v>
                </c:pt>
                <c:pt idx="2">
                  <c:v>3.79</c:v>
                </c:pt>
                <c:pt idx="3">
                  <c:v>4</c:v>
                </c:pt>
                <c:pt idx="4">
                  <c:v>4.1399999999999997</c:v>
                </c:pt>
                <c:pt idx="5">
                  <c:v>4.17</c:v>
                </c:pt>
                <c:pt idx="6">
                  <c:v>3.31</c:v>
                </c:pt>
              </c:numCache>
            </c:numRef>
          </c:val>
          <c:extLst>
            <c:ext xmlns:c16="http://schemas.microsoft.com/office/drawing/2014/chart" uri="{C3380CC4-5D6E-409C-BE32-E72D297353CC}">
              <c16:uniqueId val="{00000001-09C8-42E6-BDA0-04FBB659CCD4}"/>
            </c:ext>
          </c:extLst>
        </c:ser>
        <c:ser>
          <c:idx val="2"/>
          <c:order val="2"/>
          <c:tx>
            <c:strRef>
              <c:f>'SIT Industry'!$B$4</c:f>
              <c:strCache>
                <c:ptCount val="1"/>
                <c:pt idx="0">
                  <c:v>Max</c:v>
                </c:pt>
              </c:strCache>
            </c:strRef>
          </c:tx>
          <c:spPr>
            <a:ln w="28575" cap="rnd">
              <a:solidFill>
                <a:schemeClr val="accent1">
                  <a:tint val="86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Industry'!$C$4:$I$4</c:f>
              <c:numCache>
                <c:formatCode>0.00</c:formatCode>
                <c:ptCount val="7"/>
                <c:pt idx="0">
                  <c:v>4.05</c:v>
                </c:pt>
                <c:pt idx="1">
                  <c:v>4.38</c:v>
                </c:pt>
                <c:pt idx="2">
                  <c:v>4.33</c:v>
                </c:pt>
                <c:pt idx="3">
                  <c:v>4.5</c:v>
                </c:pt>
                <c:pt idx="4">
                  <c:v>4.6399999999999997</c:v>
                </c:pt>
                <c:pt idx="5">
                  <c:v>4.75</c:v>
                </c:pt>
                <c:pt idx="6">
                  <c:v>4.1399999999999997</c:v>
                </c:pt>
              </c:numCache>
            </c:numRef>
          </c:val>
          <c:extLst>
            <c:ext xmlns:c16="http://schemas.microsoft.com/office/drawing/2014/chart" uri="{C3380CC4-5D6E-409C-BE32-E72D297353CC}">
              <c16:uniqueId val="{00000002-09C8-42E6-BDA0-04FBB659CCD4}"/>
            </c:ext>
          </c:extLst>
        </c:ser>
        <c:ser>
          <c:idx val="3"/>
          <c:order val="3"/>
          <c:tx>
            <c:strRef>
              <c:f>'SIT Industry'!$B$6</c:f>
              <c:strCache>
                <c:ptCount val="1"/>
                <c:pt idx="0">
                  <c:v>Organisation name 2023 last year</c:v>
                </c:pt>
              </c:strCache>
            </c:strRef>
          </c:tx>
          <c:spPr>
            <a:ln w="28575" cap="rnd">
              <a:solidFill>
                <a:schemeClr val="accent1">
                  <a:tint val="58000"/>
                </a:schemeClr>
              </a:solidFill>
              <a:round/>
            </a:ln>
            <a:effectLst/>
          </c:spPr>
          <c:marker>
            <c:symbol val="none"/>
          </c:marker>
          <c:cat>
            <c:strRef>
              <c:f>'SIT Industry'!$C$1:$I$1</c:f>
              <c:strCache>
                <c:ptCount val="7"/>
                <c:pt idx="0">
                  <c:v>Demands</c:v>
                </c:pt>
                <c:pt idx="1">
                  <c:v>Control</c:v>
                </c:pt>
                <c:pt idx="2">
                  <c:v>Managers' Support</c:v>
                </c:pt>
                <c:pt idx="3">
                  <c:v>Peer Support</c:v>
                </c:pt>
                <c:pt idx="4">
                  <c:v>Relationships</c:v>
                </c:pt>
                <c:pt idx="5">
                  <c:v>Role</c:v>
                </c:pt>
                <c:pt idx="6">
                  <c:v>Change</c:v>
                </c:pt>
              </c:strCache>
            </c:strRef>
          </c:cat>
          <c:val>
            <c:numRef>
              <c:f>'SIT Industry'!$C$6:$I$6</c:f>
              <c:numCache>
                <c:formatCode>0.00</c:formatCode>
                <c:ptCount val="7"/>
                <c:pt idx="0">
                  <c:v>2.9</c:v>
                </c:pt>
                <c:pt idx="1">
                  <c:v>2.9</c:v>
                </c:pt>
                <c:pt idx="2">
                  <c:v>2.9</c:v>
                </c:pt>
                <c:pt idx="3">
                  <c:v>2.9</c:v>
                </c:pt>
                <c:pt idx="4">
                  <c:v>2.9</c:v>
                </c:pt>
                <c:pt idx="5">
                  <c:v>2.9</c:v>
                </c:pt>
                <c:pt idx="6">
                  <c:v>2.9</c:v>
                </c:pt>
              </c:numCache>
            </c:numRef>
          </c:val>
          <c:extLst>
            <c:ext xmlns:c16="http://schemas.microsoft.com/office/drawing/2014/chart" uri="{C3380CC4-5D6E-409C-BE32-E72D297353CC}">
              <c16:uniqueId val="{00000003-09C8-42E6-BDA0-04FBB659CCD4}"/>
            </c:ext>
          </c:extLst>
        </c:ser>
        <c:dLbls>
          <c:showLegendKey val="0"/>
          <c:showVal val="0"/>
          <c:showCatName val="0"/>
          <c:showSerName val="0"/>
          <c:showPercent val="0"/>
          <c:showBubbleSize val="0"/>
        </c:dLbls>
        <c:axId val="1509636960"/>
        <c:axId val="1509634880"/>
      </c:radarChart>
      <c:catAx>
        <c:axId val="1509636960"/>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00" b="0" i="0" u="none" strike="noStrike" kern="1200" baseline="0">
                <a:solidFill>
                  <a:schemeClr val="tx1">
                    <a:lumMod val="95000"/>
                    <a:lumOff val="5000"/>
                  </a:schemeClr>
                </a:solidFill>
                <a:latin typeface="+mn-lt"/>
                <a:ea typeface="+mn-ea"/>
                <a:cs typeface="+mn-cs"/>
              </a:defRPr>
            </a:pPr>
            <a:endParaRPr lang="en-US"/>
          </a:p>
        </c:txPr>
        <c:crossAx val="1509634880"/>
        <c:crosses val="autoZero"/>
        <c:auto val="1"/>
        <c:lblAlgn val="ctr"/>
        <c:lblOffset val="100"/>
        <c:noMultiLvlLbl val="0"/>
      </c:catAx>
      <c:valAx>
        <c:axId val="1509634880"/>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636960"/>
        <c:crosses val="autoZero"/>
        <c:crossBetween val="between"/>
      </c:valAx>
      <c:spPr>
        <a:noFill/>
        <a:ln>
          <a:noFill/>
        </a:ln>
        <a:effectLst/>
      </c:spPr>
    </c:plotArea>
    <c:legend>
      <c:legendPos val="r"/>
      <c:layout>
        <c:manualLayout>
          <c:xMode val="edge"/>
          <c:yMode val="edge"/>
          <c:x val="0.72794068311935312"/>
          <c:y val="2.7072228423064979E-2"/>
          <c:w val="0.27205931688064683"/>
          <c:h val="0.2852001748811741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stacked"/>
        <c:varyColors val="0"/>
        <c:ser>
          <c:idx val="0"/>
          <c:order val="0"/>
          <c:tx>
            <c:strRef>
              <c:f>'SIT Industry'!$B$35</c:f>
              <c:strCache>
                <c:ptCount val="1"/>
                <c:pt idx="0">
                  <c:v>Min</c:v>
                </c:pt>
              </c:strCache>
            </c:strRef>
          </c:tx>
          <c:spPr>
            <a:solidFill>
              <a:schemeClr val="accent1">
                <a:shade val="58000"/>
              </a:schemeClr>
            </a:solidFill>
            <a:ln>
              <a:noFill/>
            </a:ln>
            <a:effectLst/>
          </c:spPr>
          <c:invertIfNegative val="0"/>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Industry'!$C$35:$I$35</c:f>
              <c:numCache>
                <c:formatCode>0.00</c:formatCode>
                <c:ptCount val="7"/>
                <c:pt idx="0">
                  <c:v>2.16</c:v>
                </c:pt>
                <c:pt idx="1">
                  <c:v>1.83</c:v>
                </c:pt>
                <c:pt idx="2">
                  <c:v>2.58</c:v>
                </c:pt>
                <c:pt idx="3">
                  <c:v>3.06</c:v>
                </c:pt>
                <c:pt idx="4">
                  <c:v>3.28</c:v>
                </c:pt>
                <c:pt idx="5">
                  <c:v>3.32</c:v>
                </c:pt>
                <c:pt idx="6">
                  <c:v>2.09</c:v>
                </c:pt>
              </c:numCache>
            </c:numRef>
          </c:val>
          <c:extLst>
            <c:ext xmlns:c16="http://schemas.microsoft.com/office/drawing/2014/chart" uri="{C3380CC4-5D6E-409C-BE32-E72D297353CC}">
              <c16:uniqueId val="{00000000-922B-4FD9-AC3E-49EC1C0C1353}"/>
            </c:ext>
          </c:extLst>
        </c:ser>
        <c:ser>
          <c:idx val="1"/>
          <c:order val="1"/>
          <c:tx>
            <c:strRef>
              <c:f>'SIT Industry'!$B$36</c:f>
              <c:strCache>
                <c:ptCount val="1"/>
                <c:pt idx="0">
                  <c:v>Mean</c:v>
                </c:pt>
              </c:strCache>
            </c:strRef>
          </c:tx>
          <c:spPr>
            <a:solidFill>
              <a:schemeClr val="accent1">
                <a:shade val="86000"/>
              </a:schemeClr>
            </a:solidFill>
            <a:ln>
              <a:noFill/>
            </a:ln>
            <a:effectLst/>
          </c:spPr>
          <c:invertIfNegative val="0"/>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Industry'!$C$36:$I$36</c:f>
              <c:numCache>
                <c:formatCode>0.00</c:formatCode>
                <c:ptCount val="7"/>
                <c:pt idx="0">
                  <c:v>1.1199999999999997</c:v>
                </c:pt>
                <c:pt idx="1">
                  <c:v>1.87</c:v>
                </c:pt>
                <c:pt idx="2">
                  <c:v>1.21</c:v>
                </c:pt>
                <c:pt idx="3">
                  <c:v>0.94</c:v>
                </c:pt>
                <c:pt idx="4">
                  <c:v>0.85999999999999988</c:v>
                </c:pt>
                <c:pt idx="5">
                  <c:v>0.85000000000000009</c:v>
                </c:pt>
                <c:pt idx="6">
                  <c:v>1.2200000000000002</c:v>
                </c:pt>
              </c:numCache>
            </c:numRef>
          </c:val>
          <c:extLst>
            <c:ext xmlns:c16="http://schemas.microsoft.com/office/drawing/2014/chart" uri="{C3380CC4-5D6E-409C-BE32-E72D297353CC}">
              <c16:uniqueId val="{00000001-922B-4FD9-AC3E-49EC1C0C1353}"/>
            </c:ext>
          </c:extLst>
        </c:ser>
        <c:ser>
          <c:idx val="2"/>
          <c:order val="2"/>
          <c:tx>
            <c:strRef>
              <c:f>'SIT Industry'!$B$37</c:f>
              <c:strCache>
                <c:ptCount val="1"/>
                <c:pt idx="0">
                  <c:v>Max</c:v>
                </c:pt>
              </c:strCache>
            </c:strRef>
          </c:tx>
          <c:spPr>
            <a:solidFill>
              <a:schemeClr val="accent1">
                <a:tint val="86000"/>
              </a:schemeClr>
            </a:solidFill>
            <a:ln>
              <a:noFill/>
            </a:ln>
            <a:effectLst/>
          </c:spPr>
          <c:invertIfNegative val="0"/>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Industry'!$C$37:$I$37</c:f>
              <c:numCache>
                <c:formatCode>0.00</c:formatCode>
                <c:ptCount val="7"/>
                <c:pt idx="0">
                  <c:v>0.77</c:v>
                </c:pt>
                <c:pt idx="1">
                  <c:v>0.67999999999999972</c:v>
                </c:pt>
                <c:pt idx="2">
                  <c:v>0.54</c:v>
                </c:pt>
                <c:pt idx="3">
                  <c:v>0.5</c:v>
                </c:pt>
                <c:pt idx="4">
                  <c:v>0.5</c:v>
                </c:pt>
                <c:pt idx="5">
                  <c:v>0.58000000000000007</c:v>
                </c:pt>
                <c:pt idx="6">
                  <c:v>0.82999999999999963</c:v>
                </c:pt>
              </c:numCache>
            </c:numRef>
          </c:val>
          <c:extLst>
            <c:ext xmlns:c16="http://schemas.microsoft.com/office/drawing/2014/chart" uri="{C3380CC4-5D6E-409C-BE32-E72D297353CC}">
              <c16:uniqueId val="{00000002-922B-4FD9-AC3E-49EC1C0C1353}"/>
            </c:ext>
          </c:extLst>
        </c:ser>
        <c:dLbls>
          <c:showLegendKey val="0"/>
          <c:showVal val="0"/>
          <c:showCatName val="0"/>
          <c:showSerName val="0"/>
          <c:showPercent val="0"/>
          <c:showBubbleSize val="0"/>
        </c:dLbls>
        <c:gapWidth val="150"/>
        <c:overlap val="100"/>
        <c:axId val="782988784"/>
        <c:axId val="782987952"/>
      </c:barChart>
      <c:lineChart>
        <c:grouping val="standard"/>
        <c:varyColors val="0"/>
        <c:ser>
          <c:idx val="3"/>
          <c:order val="3"/>
          <c:tx>
            <c:strRef>
              <c:f>'SIT Industry'!$B$38</c:f>
              <c:strCache>
                <c:ptCount val="1"/>
                <c:pt idx="0">
                  <c:v>Organisation name 2023 last year</c:v>
                </c:pt>
              </c:strCache>
            </c:strRef>
          </c:tx>
          <c:spPr>
            <a:ln w="28575" cap="rnd">
              <a:solidFill>
                <a:schemeClr val="accent1">
                  <a:tint val="58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95000"/>
                        <a:lumOff val="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'SIT Industry'!$C$34:$I$34</c:f>
              <c:strCache>
                <c:ptCount val="7"/>
                <c:pt idx="0">
                  <c:v>Demands</c:v>
                </c:pt>
                <c:pt idx="1">
                  <c:v>Control</c:v>
                </c:pt>
                <c:pt idx="2">
                  <c:v>Managers' Support</c:v>
                </c:pt>
                <c:pt idx="3">
                  <c:v>Peer Support</c:v>
                </c:pt>
                <c:pt idx="4">
                  <c:v>Relationships</c:v>
                </c:pt>
                <c:pt idx="5">
                  <c:v>Role</c:v>
                </c:pt>
                <c:pt idx="6">
                  <c:v>Change</c:v>
                </c:pt>
              </c:strCache>
            </c:strRef>
          </c:cat>
          <c:val>
            <c:numRef>
              <c:f>'SIT Industry'!$C$38:$I$38</c:f>
              <c:numCache>
                <c:formatCode>0.00</c:formatCode>
                <c:ptCount val="7"/>
                <c:pt idx="0">
                  <c:v>2.9</c:v>
                </c:pt>
                <c:pt idx="1">
                  <c:v>2.9</c:v>
                </c:pt>
                <c:pt idx="2">
                  <c:v>2.9</c:v>
                </c:pt>
                <c:pt idx="3">
                  <c:v>2.9</c:v>
                </c:pt>
                <c:pt idx="4">
                  <c:v>2.9</c:v>
                </c:pt>
                <c:pt idx="5">
                  <c:v>2.9</c:v>
                </c:pt>
                <c:pt idx="6">
                  <c:v>2.9</c:v>
                </c:pt>
              </c:numCache>
            </c:numRef>
          </c:val>
          <c:smooth val="0"/>
          <c:extLst>
            <c:ext xmlns:c16="http://schemas.microsoft.com/office/drawing/2014/chart" uri="{C3380CC4-5D6E-409C-BE32-E72D297353CC}">
              <c16:uniqueId val="{00000004-922B-4FD9-AC3E-49EC1C0C1353}"/>
            </c:ext>
          </c:extLst>
        </c:ser>
        <c:dLbls>
          <c:showLegendKey val="0"/>
          <c:showVal val="0"/>
          <c:showCatName val="0"/>
          <c:showSerName val="0"/>
          <c:showPercent val="0"/>
          <c:showBubbleSize val="0"/>
        </c:dLbls>
        <c:marker val="1"/>
        <c:smooth val="0"/>
        <c:axId val="1513037632"/>
        <c:axId val="1513040128"/>
      </c:lineChart>
      <c:catAx>
        <c:axId val="78298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1200" b="0" i="0" u="none" strike="noStrike" kern="1200" baseline="0">
                <a:solidFill>
                  <a:schemeClr val="tx1">
                    <a:lumMod val="95000"/>
                    <a:lumOff val="5000"/>
                  </a:schemeClr>
                </a:solidFill>
                <a:latin typeface="+mn-lt"/>
                <a:ea typeface="+mn-ea"/>
                <a:cs typeface="+mn-cs"/>
              </a:defRPr>
            </a:pPr>
            <a:endParaRPr lang="en-US"/>
          </a:p>
        </c:txPr>
        <c:crossAx val="782987952"/>
        <c:crosses val="autoZero"/>
        <c:auto val="1"/>
        <c:lblAlgn val="ctr"/>
        <c:lblOffset val="100"/>
        <c:noMultiLvlLbl val="0"/>
      </c:catAx>
      <c:valAx>
        <c:axId val="782987952"/>
        <c:scaling>
          <c:orientation val="minMax"/>
          <c:max val="5"/>
          <c:min val="1.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en-US"/>
          </a:p>
        </c:txPr>
        <c:crossAx val="782988784"/>
        <c:crosses val="autoZero"/>
        <c:crossBetween val="between"/>
      </c:valAx>
      <c:valAx>
        <c:axId val="1513040128"/>
        <c:scaling>
          <c:orientation val="minMax"/>
          <c:max val="5"/>
          <c:min val="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3037632"/>
        <c:crosses val="max"/>
        <c:crossBetween val="between"/>
      </c:valAx>
      <c:catAx>
        <c:axId val="1513037632"/>
        <c:scaling>
          <c:orientation val="minMax"/>
        </c:scaling>
        <c:delete val="1"/>
        <c:axPos val="b"/>
        <c:numFmt formatCode="General" sourceLinked="1"/>
        <c:majorTickMark val="out"/>
        <c:minorTickMark val="none"/>
        <c:tickLblPos val="nextTo"/>
        <c:crossAx val="15130401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Variant to industry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'SIT Industry'!$B$74</c:f>
              <c:strCache>
                <c:ptCount val="1"/>
                <c:pt idx="0">
                  <c:v>Variant</c:v>
                </c:pt>
              </c:strCache>
            </c:strRef>
          </c:tx>
          <c:spPr>
            <a:solidFill>
              <a:schemeClr val="accent1">
                <a:lumMod val="60000"/>
                <a:lumOff val="40000"/>
              </a:schemeClr>
            </a:solidFill>
            <a:ln>
              <a:noFill/>
            </a:ln>
            <a:effectLst/>
          </c:spPr>
          <c:invertIfNegative val="0"/>
          <c:cat>
            <c:strRef>
              <c:f>'SIT Industry'!$C$71:$I$71</c:f>
              <c:strCache>
                <c:ptCount val="7"/>
                <c:pt idx="0">
                  <c:v>Demands</c:v>
                </c:pt>
                <c:pt idx="1">
                  <c:v>Control</c:v>
                </c:pt>
                <c:pt idx="2">
                  <c:v>Managers' Support</c:v>
                </c:pt>
                <c:pt idx="3">
                  <c:v>Peer Support</c:v>
                </c:pt>
                <c:pt idx="4">
                  <c:v>Relationships</c:v>
                </c:pt>
                <c:pt idx="5">
                  <c:v>Role</c:v>
                </c:pt>
                <c:pt idx="6">
                  <c:v>Change</c:v>
                </c:pt>
              </c:strCache>
            </c:strRef>
          </c:cat>
          <c:val>
            <c:numRef>
              <c:f>'SIT Industry'!$C$74:$I$74</c:f>
              <c:numCache>
                <c:formatCode>0.00</c:formatCode>
                <c:ptCount val="7"/>
                <c:pt idx="0">
                  <c:v>-0.37999999999999989</c:v>
                </c:pt>
                <c:pt idx="1">
                  <c:v>-0.80000000000000027</c:v>
                </c:pt>
                <c:pt idx="2">
                  <c:v>-0.89000000000000012</c:v>
                </c:pt>
                <c:pt idx="3">
                  <c:v>-1.1000000000000001</c:v>
                </c:pt>
                <c:pt idx="4">
                  <c:v>-1.2399999999999998</c:v>
                </c:pt>
                <c:pt idx="5">
                  <c:v>-1.27</c:v>
                </c:pt>
                <c:pt idx="6">
                  <c:v>-0.41000000000000014</c:v>
                </c:pt>
              </c:numCache>
            </c:numRef>
          </c:val>
          <c:extLst>
            <c:ext xmlns:c16="http://schemas.microsoft.com/office/drawing/2014/chart" uri="{C3380CC4-5D6E-409C-BE32-E72D297353CC}">
              <c16:uniqueId val="{00000000-5131-451E-A2E0-67308FD771DA}"/>
            </c:ext>
          </c:extLst>
        </c:ser>
        <c:dLbls>
          <c:showLegendKey val="0"/>
          <c:showVal val="0"/>
          <c:showCatName val="0"/>
          <c:showSerName val="0"/>
          <c:showPercent val="0"/>
          <c:showBubbleSize val="0"/>
        </c:dLbls>
        <c:gapWidth val="182"/>
        <c:axId val="68185648"/>
        <c:axId val="833789904"/>
      </c:barChart>
      <c:catAx>
        <c:axId val="68185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833789904"/>
        <c:crosses val="autoZero"/>
        <c:auto val="1"/>
        <c:lblAlgn val="ctr"/>
        <c:lblOffset val="100"/>
        <c:noMultiLvlLbl val="0"/>
      </c:catAx>
      <c:valAx>
        <c:axId val="83378990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8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'SIT Demographic Comparisons'!$A$5</c:f>
              <c:strCache>
                <c:ptCount val="1"/>
                <c:pt idx="0">
                  <c:v>department / team / section / area 1</c:v>
                </c:pt>
              </c:strCache>
            </c:strRef>
          </c:tx>
          <c:spPr>
            <a:solidFill>
              <a:srgbClr val="C000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Comparisons'!$B$5:$H$5</c:f>
              <c:numCache>
                <c:formatCode>0.00</c:formatCode>
                <c:ptCount val="7"/>
              </c:numCache>
            </c:numRef>
          </c:val>
          <c:extLst>
            <c:ext xmlns:c16="http://schemas.microsoft.com/office/drawing/2014/chart" uri="{C3380CC4-5D6E-409C-BE32-E72D297353CC}">
              <c16:uniqueId val="{00000000-268A-4DD0-8CDD-2830207A73D0}"/>
            </c:ext>
          </c:extLst>
        </c:ser>
        <c:ser>
          <c:idx val="3"/>
          <c:order val="3"/>
          <c:tx>
            <c:strRef>
              <c:f>'SIT Demographic Comparisons'!$A$6</c:f>
              <c:strCache>
                <c:ptCount val="1"/>
                <c:pt idx="0">
                  <c:v>department / team / section / area 2</c:v>
                </c:pt>
              </c:strCache>
            </c:strRef>
          </c:tx>
          <c:spPr>
            <a:solidFill>
              <a:srgbClr val="FF00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Comparisons'!$B$6:$H$6</c:f>
              <c:numCache>
                <c:formatCode>0.00</c:formatCode>
                <c:ptCount val="7"/>
              </c:numCache>
            </c:numRef>
          </c:val>
          <c:extLst>
            <c:ext xmlns:c16="http://schemas.microsoft.com/office/drawing/2014/chart" uri="{C3380CC4-5D6E-409C-BE32-E72D297353CC}">
              <c16:uniqueId val="{00000001-268A-4DD0-8CDD-2830207A73D0}"/>
            </c:ext>
          </c:extLst>
        </c:ser>
        <c:ser>
          <c:idx val="4"/>
          <c:order val="4"/>
          <c:tx>
            <c:strRef>
              <c:f>'SIT Demographic Comparisons'!$A$7</c:f>
              <c:strCache>
                <c:ptCount val="1"/>
                <c:pt idx="0">
                  <c:v>department / team / section / area 3</c:v>
                </c:pt>
              </c:strCache>
            </c:strRef>
          </c:tx>
          <c:spPr>
            <a:solidFill>
              <a:srgbClr val="FFC0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Comparisons'!$B$7:$H$7</c:f>
              <c:numCache>
                <c:formatCode>0.00</c:formatCode>
                <c:ptCount val="7"/>
              </c:numCache>
            </c:numRef>
          </c:val>
          <c:extLst>
            <c:ext xmlns:c16="http://schemas.microsoft.com/office/drawing/2014/chart" uri="{C3380CC4-5D6E-409C-BE32-E72D297353CC}">
              <c16:uniqueId val="{00000002-268A-4DD0-8CDD-2830207A73D0}"/>
            </c:ext>
          </c:extLst>
        </c:ser>
        <c:ser>
          <c:idx val="5"/>
          <c:order val="5"/>
          <c:tx>
            <c:strRef>
              <c:f>'SIT Demographic Comparisons'!$A$8</c:f>
              <c:strCache>
                <c:ptCount val="1"/>
                <c:pt idx="0">
                  <c:v>department / team / section / area 4</c:v>
                </c:pt>
              </c:strCache>
            </c:strRef>
          </c:tx>
          <c:spPr>
            <a:solidFill>
              <a:srgbClr val="FFFF0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Comparisons'!$B$8:$H$8</c:f>
              <c:numCache>
                <c:formatCode>0.00</c:formatCode>
                <c:ptCount val="7"/>
              </c:numCache>
            </c:numRef>
          </c:val>
          <c:extLst>
            <c:ext xmlns:c16="http://schemas.microsoft.com/office/drawing/2014/chart" uri="{C3380CC4-5D6E-409C-BE32-E72D297353CC}">
              <c16:uniqueId val="{00000003-268A-4DD0-8CDD-2830207A73D0}"/>
            </c:ext>
          </c:extLst>
        </c:ser>
        <c:ser>
          <c:idx val="6"/>
          <c:order val="6"/>
          <c:tx>
            <c:strRef>
              <c:f>'SIT Demographic Comparisons'!$A$9</c:f>
              <c:strCache>
                <c:ptCount val="1"/>
                <c:pt idx="0">
                  <c:v>department / team / section / area 5</c:v>
                </c:pt>
              </c:strCache>
            </c:strRef>
          </c:tx>
          <c:spPr>
            <a:solidFill>
              <a:srgbClr val="92D05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Comparisons'!$B$9:$H$9</c:f>
              <c:numCache>
                <c:formatCode>0.00</c:formatCode>
                <c:ptCount val="7"/>
              </c:numCache>
            </c:numRef>
          </c:val>
          <c:extLst>
            <c:ext xmlns:c16="http://schemas.microsoft.com/office/drawing/2014/chart" uri="{C3380CC4-5D6E-409C-BE32-E72D297353CC}">
              <c16:uniqueId val="{00000004-268A-4DD0-8CDD-2830207A73D0}"/>
            </c:ext>
          </c:extLst>
        </c:ser>
        <c:ser>
          <c:idx val="7"/>
          <c:order val="7"/>
          <c:tx>
            <c:strRef>
              <c:f>'SIT Demographic Comparisons'!$A$10</c:f>
              <c:strCache>
                <c:ptCount val="1"/>
                <c:pt idx="0">
                  <c:v>department / team / section / area 6</c:v>
                </c:pt>
              </c:strCache>
            </c:strRef>
          </c:tx>
          <c:spPr>
            <a:solidFill>
              <a:srgbClr val="00B05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Comparisons'!$B$10:$H$10</c:f>
              <c:numCache>
                <c:formatCode>0.00</c:formatCode>
                <c:ptCount val="7"/>
              </c:numCache>
            </c:numRef>
          </c:val>
          <c:extLst>
            <c:ext xmlns:c16="http://schemas.microsoft.com/office/drawing/2014/chart" uri="{C3380CC4-5D6E-409C-BE32-E72D297353CC}">
              <c16:uniqueId val="{00000005-268A-4DD0-8CDD-2830207A73D0}"/>
            </c:ext>
          </c:extLst>
        </c:ser>
        <c:ser>
          <c:idx val="8"/>
          <c:order val="8"/>
          <c:tx>
            <c:strRef>
              <c:f>'SIT Demographic Comparisons'!$A$11</c:f>
              <c:strCache>
                <c:ptCount val="1"/>
                <c:pt idx="0">
                  <c:v>department / team / section / area 7</c:v>
                </c:pt>
              </c:strCache>
            </c:strRef>
          </c:tx>
          <c:spPr>
            <a:solidFill>
              <a:srgbClr val="00B0F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Comparisons'!$B$11:$H$11</c:f>
              <c:numCache>
                <c:formatCode>0.00</c:formatCode>
                <c:ptCount val="7"/>
              </c:numCache>
            </c:numRef>
          </c:val>
          <c:extLst>
            <c:ext xmlns:c16="http://schemas.microsoft.com/office/drawing/2014/chart" uri="{C3380CC4-5D6E-409C-BE32-E72D297353CC}">
              <c16:uniqueId val="{00000006-268A-4DD0-8CDD-2830207A73D0}"/>
            </c:ext>
          </c:extLst>
        </c:ser>
        <c:ser>
          <c:idx val="9"/>
          <c:order val="9"/>
          <c:tx>
            <c:strRef>
              <c:f>'SIT Demographic Comparisons'!$A$12</c:f>
              <c:strCache>
                <c:ptCount val="1"/>
                <c:pt idx="0">
                  <c:v>department / team / section / area 8</c:v>
                </c:pt>
              </c:strCache>
            </c:strRef>
          </c:tx>
          <c:spPr>
            <a:solidFill>
              <a:srgbClr val="0070C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Comparisons'!$B$12:$H$12</c:f>
              <c:numCache>
                <c:formatCode>0.00</c:formatCode>
                <c:ptCount val="7"/>
              </c:numCache>
            </c:numRef>
          </c:val>
          <c:extLst>
            <c:ext xmlns:c16="http://schemas.microsoft.com/office/drawing/2014/chart" uri="{C3380CC4-5D6E-409C-BE32-E72D297353CC}">
              <c16:uniqueId val="{00000007-268A-4DD0-8CDD-2830207A73D0}"/>
            </c:ext>
          </c:extLst>
        </c:ser>
        <c:ser>
          <c:idx val="10"/>
          <c:order val="10"/>
          <c:tx>
            <c:strRef>
              <c:f>'SIT Demographic Comparisons'!$A$13</c:f>
              <c:strCache>
                <c:ptCount val="1"/>
                <c:pt idx="0">
                  <c:v>department / team / section / area 9</c:v>
                </c:pt>
              </c:strCache>
            </c:strRef>
          </c:tx>
          <c:spPr>
            <a:solidFill>
              <a:srgbClr val="00206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Comparisons'!$B$13:$H$13</c:f>
              <c:numCache>
                <c:formatCode>0.00</c:formatCode>
                <c:ptCount val="7"/>
              </c:numCache>
            </c:numRef>
          </c:val>
          <c:extLst>
            <c:ext xmlns:c16="http://schemas.microsoft.com/office/drawing/2014/chart" uri="{C3380CC4-5D6E-409C-BE32-E72D297353CC}">
              <c16:uniqueId val="{00000008-268A-4DD0-8CDD-2830207A73D0}"/>
            </c:ext>
          </c:extLst>
        </c:ser>
        <c:ser>
          <c:idx val="11"/>
          <c:order val="11"/>
          <c:tx>
            <c:strRef>
              <c:f>'SIT Demographic Comparisons'!$A$14</c:f>
              <c:strCache>
                <c:ptCount val="1"/>
                <c:pt idx="0">
                  <c:v>department / team / section / area 10</c:v>
                </c:pt>
              </c:strCache>
            </c:strRef>
          </c:tx>
          <c:spPr>
            <a:solidFill>
              <a:srgbClr val="7030A0"/>
            </a:solidFill>
            <a:ln>
              <a:noFill/>
            </a:ln>
            <a:effectLst/>
          </c:spPr>
          <c:invertIfNegative val="0"/>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Comparisons'!$B$14:$H$14</c:f>
              <c:numCache>
                <c:formatCode>0.00</c:formatCode>
                <c:ptCount val="7"/>
              </c:numCache>
            </c:numRef>
          </c:val>
          <c:extLst>
            <c:ext xmlns:c16="http://schemas.microsoft.com/office/drawing/2014/chart" uri="{C3380CC4-5D6E-409C-BE32-E72D297353CC}">
              <c16:uniqueId val="{00000009-268A-4DD0-8CDD-2830207A73D0}"/>
            </c:ext>
          </c:extLst>
        </c:ser>
        <c:dLbls>
          <c:showLegendKey val="0"/>
          <c:showVal val="0"/>
          <c:showCatName val="0"/>
          <c:showSerName val="0"/>
          <c:showPercent val="0"/>
          <c:showBubbleSize val="0"/>
        </c:dLbls>
        <c:gapWidth val="219"/>
        <c:axId val="2114062144"/>
        <c:axId val="403001024"/>
        <c:extLst>
          <c:ext xmlns:c15="http://schemas.microsoft.com/office/drawing/2012/chart" uri="{02D57815-91ED-43cb-92C2-25804820EDAC}">
            <c15:filteredBarSeries>
              <c15:ser>
                <c:idx val="12"/>
                <c:order val="12"/>
                <c:tx>
                  <c:strRef>
                    <c:extLst>
                      <c:ext uri="{02D57815-91ED-43cb-92C2-25804820EDAC}">
                        <c15:formulaRef>
                          <c15:sqref>'Demographic Comparisons'!#REF!</c15:sqref>
                        </c15:formulaRef>
                      </c:ext>
                    </c:extLst>
                    <c:strCache>
                      <c:ptCount val="1"/>
                      <c:pt idx="0">
                        <c:v>#REF!</c:v>
                      </c:pt>
                    </c:strCache>
                  </c:strRef>
                </c:tx>
                <c:spPr>
                  <a:solidFill>
                    <a:schemeClr val="accent6">
                      <a:lumMod val="60000"/>
                      <a:lumOff val="40000"/>
                    </a:schemeClr>
                  </a:solidFill>
                  <a:ln>
                    <a:noFill/>
                  </a:ln>
                  <a:effectLst/>
                </c:spPr>
                <c:invertIfNegative val="0"/>
                <c:cat>
                  <c:strRef>
                    <c:extLst>
                      <c:ex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c:ext uri="{02D57815-91ED-43cb-92C2-25804820EDAC}">
                        <c15:formulaRef>
                          <c15:sqref>'Demographic Comparisons'!#REF!</c15:sqref>
                        </c15:formulaRef>
                      </c:ext>
                    </c:extLst>
                    <c:numCache>
                      <c:formatCode>General</c:formatCode>
                      <c:ptCount val="1"/>
                      <c:pt idx="0">
                        <c:v>1</c:v>
                      </c:pt>
                    </c:numCache>
                  </c:numRef>
                </c:val>
                <c:extLst>
                  <c:ext xmlns:c16="http://schemas.microsoft.com/office/drawing/2014/chart" uri="{C3380CC4-5D6E-409C-BE32-E72D297353CC}">
                    <c16:uniqueId val="{0000000C-268A-4DD0-8CDD-2830207A73D0}"/>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5">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D-268A-4DD0-8CDD-2830207A73D0}"/>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4">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E-268A-4DD0-8CDD-2830207A73D0}"/>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6">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F-268A-4DD0-8CDD-2830207A73D0}"/>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5">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0-268A-4DD0-8CDD-2830207A73D0}"/>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4">
                      <a:lumMod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1-268A-4DD0-8CDD-2830207A73D0}"/>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6">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2-268A-4DD0-8CDD-2830207A73D0}"/>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5">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3-268A-4DD0-8CDD-2830207A73D0}"/>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4">
                      <a:lumMod val="70000"/>
                      <a:lumOff val="3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4-268A-4DD0-8CDD-2830207A73D0}"/>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'Demographic Comparisons'!#REF!</c15:sqref>
                        </c15:formulaRef>
                      </c:ext>
                    </c:extLst>
                    <c:strCache>
                      <c:ptCount val="1"/>
                      <c:pt idx="0">
                        <c:v>#REF!</c:v>
                      </c:pt>
                    </c:strCache>
                  </c:strRef>
                </c:tx>
                <c:spPr>
                  <a:solidFill>
                    <a:schemeClr val="accent6">
                      <a:lumMod val="70000"/>
                    </a:schemeClr>
                  </a:solidFill>
                  <a:ln>
                    <a:noFill/>
                  </a:ln>
                  <a:effectLst/>
                </c:spPr>
                <c:invertIfNegative val="0"/>
                <c:cat>
                  <c:strRef>
                    <c:extLst xmlns:c15="http://schemas.microsoft.com/office/drawing/2012/chart">
                      <c:ext xmlns:c15="http://schemas.microsoft.com/office/drawing/2012/chart" uri="{02D57815-91ED-43cb-92C2-25804820EDAC}">
                        <c15:formulaRef>
                          <c15:sqref>'SIT Demographic Comparisons'!$B$1:$H$2</c15:sqref>
                        </c15:formulaRef>
                      </c:ext>
                    </c:extLst>
                    <c:strCache>
                      <c:ptCount val="7"/>
                      <c:pt idx="0">
                        <c:v>Demands</c:v>
                      </c:pt>
                      <c:pt idx="1">
                        <c:v>Control</c:v>
                      </c:pt>
                      <c:pt idx="2">
                        <c:v>Managers' Support</c:v>
                      </c:pt>
                      <c:pt idx="3">
                        <c:v>Peer Support</c:v>
                      </c:pt>
                      <c:pt idx="4">
                        <c:v>Relationships</c:v>
                      </c:pt>
                      <c:pt idx="5">
                        <c:v>Role</c:v>
                      </c:pt>
                      <c:pt idx="6">
                        <c:v>Change</c:v>
                      </c:pt>
                    </c:strCache>
                  </c:strRef>
                </c:cat>
                <c:val>
                  <c:numRef>
                    <c:extLst xmlns:c15="http://schemas.microsoft.com/office/drawing/2012/chart">
                      <c:ext xmlns:c15="http://schemas.microsoft.com/office/drawing/2012/chart" uri="{02D57815-91ED-43cb-92C2-25804820EDAC}">
                        <c15:formulaRef>
                          <c15:sqref>'Demographic Comparisons'!#REF!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15-268A-4DD0-8CDD-2830207A73D0}"/>
                  </c:ext>
                </c:extLst>
              </c15:ser>
            </c15:filteredBarSeries>
          </c:ext>
        </c:extLst>
      </c:barChart>
      <c:lineChart>
        <c:grouping val="standard"/>
        <c:varyColors val="0"/>
        <c:ser>
          <c:idx val="0"/>
          <c:order val="0"/>
          <c:tx>
            <c:strRef>
              <c:f>'SIT Demographic Comparisons'!$A$3</c:f>
              <c:strCache>
                <c:ptCount val="1"/>
                <c:pt idx="0">
                  <c:v>All Industry August 2024</c:v>
                </c:pt>
              </c:strCache>
            </c:strRef>
          </c:tx>
          <c:spPr>
            <a:ln w="28575" cap="rnd">
              <a:solidFill>
                <a:srgbClr val="002060"/>
              </a:solidFill>
              <a:round/>
            </a:ln>
            <a:effectLst/>
          </c:spPr>
          <c:marker>
            <c:symbol val="none"/>
          </c:marker>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Comparisons'!$B$3:$H$3</c:f>
              <c:numCache>
                <c:formatCode>0.00</c:formatCode>
                <c:ptCount val="7"/>
                <c:pt idx="0">
                  <c:v>3.28</c:v>
                </c:pt>
                <c:pt idx="1">
                  <c:v>3.7</c:v>
                </c:pt>
                <c:pt idx="2">
                  <c:v>3.79</c:v>
                </c:pt>
                <c:pt idx="3">
                  <c:v>4</c:v>
                </c:pt>
                <c:pt idx="4">
                  <c:v>4.1399999999999997</c:v>
                </c:pt>
                <c:pt idx="5">
                  <c:v>4.17</c:v>
                </c:pt>
                <c:pt idx="6">
                  <c:v>3.31</c:v>
                </c:pt>
              </c:numCache>
            </c:numRef>
          </c:val>
          <c:smooth val="0"/>
          <c:extLst>
            <c:ext xmlns:c16="http://schemas.microsoft.com/office/drawing/2014/chart" uri="{C3380CC4-5D6E-409C-BE32-E72D297353CC}">
              <c16:uniqueId val="{0000000A-268A-4DD0-8CDD-2830207A73D0}"/>
            </c:ext>
          </c:extLst>
        </c:ser>
        <c:ser>
          <c:idx val="1"/>
          <c:order val="1"/>
          <c:tx>
            <c:strRef>
              <c:f>'SIT Demographic Comparisons'!$A$4</c:f>
              <c:strCache>
                <c:ptCount val="1"/>
                <c:pt idx="0">
                  <c:v>Organisation name 2024 current</c:v>
                </c:pt>
              </c:strCache>
            </c:strRef>
          </c:tx>
          <c:spPr>
            <a:ln w="28575" cap="rnd">
              <a:solidFill>
                <a:srgbClr val="002060"/>
              </a:solidFill>
              <a:prstDash val="dash"/>
              <a:round/>
            </a:ln>
            <a:effectLst/>
          </c:spPr>
          <c:marker>
            <c:symbol val="none"/>
          </c:marker>
          <c:cat>
            <c:strRef>
              <c:f>'SIT Demographic Comparisons'!$B$1:$H$2</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Comparisons'!$B$4:$H$4</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B-268A-4DD0-8CDD-2830207A73D0}"/>
            </c:ext>
          </c:extLst>
        </c:ser>
        <c:dLbls>
          <c:showLegendKey val="0"/>
          <c:showVal val="0"/>
          <c:showCatName val="0"/>
          <c:showSerName val="0"/>
          <c:showPercent val="0"/>
          <c:showBubbleSize val="0"/>
        </c:dLbls>
        <c:marker val="1"/>
        <c:smooth val="0"/>
        <c:axId val="2114062144"/>
        <c:axId val="403001024"/>
      </c:lineChart>
      <c:catAx>
        <c:axId val="21140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01024"/>
        <c:crosses val="autoZero"/>
        <c:auto val="1"/>
        <c:lblAlgn val="ctr"/>
        <c:lblOffset val="100"/>
        <c:noMultiLvlLbl val="0"/>
      </c:catAx>
      <c:valAx>
        <c:axId val="403001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0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'SIT Demographic Comparisons'!$A$39</c:f>
              <c:strCache>
                <c:ptCount val="1"/>
                <c:pt idx="0">
                  <c:v>role / grade / position / band 1</c:v>
                </c:pt>
              </c:strCache>
            </c:strRef>
          </c:tx>
          <c:spPr>
            <a:solidFill>
              <a:srgbClr val="C000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Comparisons'!$B$39:$H$39</c:f>
              <c:numCache>
                <c:formatCode>0.00</c:formatCode>
                <c:ptCount val="7"/>
              </c:numCache>
            </c:numRef>
          </c:val>
          <c:extLst>
            <c:ext xmlns:c16="http://schemas.microsoft.com/office/drawing/2014/chart" uri="{C3380CC4-5D6E-409C-BE32-E72D297353CC}">
              <c16:uniqueId val="{00000000-8490-4E0A-97D1-EF927F0B8618}"/>
            </c:ext>
          </c:extLst>
        </c:ser>
        <c:ser>
          <c:idx val="3"/>
          <c:order val="3"/>
          <c:tx>
            <c:strRef>
              <c:f>'SIT Demographic Comparisons'!$A$40</c:f>
              <c:strCache>
                <c:ptCount val="1"/>
                <c:pt idx="0">
                  <c:v>role / grade / position / band 2</c:v>
                </c:pt>
              </c:strCache>
            </c:strRef>
          </c:tx>
          <c:spPr>
            <a:solidFill>
              <a:srgbClr val="FF00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Comparisons'!$B$40:$H$40</c:f>
              <c:numCache>
                <c:formatCode>0.00</c:formatCode>
                <c:ptCount val="7"/>
              </c:numCache>
            </c:numRef>
          </c:val>
          <c:extLst>
            <c:ext xmlns:c16="http://schemas.microsoft.com/office/drawing/2014/chart" uri="{C3380CC4-5D6E-409C-BE32-E72D297353CC}">
              <c16:uniqueId val="{00000001-8490-4E0A-97D1-EF927F0B8618}"/>
            </c:ext>
          </c:extLst>
        </c:ser>
        <c:ser>
          <c:idx val="4"/>
          <c:order val="4"/>
          <c:tx>
            <c:strRef>
              <c:f>'SIT Demographic Comparisons'!$A$41</c:f>
              <c:strCache>
                <c:ptCount val="1"/>
                <c:pt idx="0">
                  <c:v>role / grade / position / band 3</c:v>
                </c:pt>
              </c:strCache>
            </c:strRef>
          </c:tx>
          <c:spPr>
            <a:solidFill>
              <a:srgbClr val="FFC0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Comparisons'!$B$41:$H$41</c:f>
              <c:numCache>
                <c:formatCode>0.00</c:formatCode>
                <c:ptCount val="7"/>
              </c:numCache>
            </c:numRef>
          </c:val>
          <c:extLst>
            <c:ext xmlns:c16="http://schemas.microsoft.com/office/drawing/2014/chart" uri="{C3380CC4-5D6E-409C-BE32-E72D297353CC}">
              <c16:uniqueId val="{00000002-8490-4E0A-97D1-EF927F0B8618}"/>
            </c:ext>
          </c:extLst>
        </c:ser>
        <c:ser>
          <c:idx val="5"/>
          <c:order val="5"/>
          <c:tx>
            <c:strRef>
              <c:f>'SIT Demographic Comparisons'!$A$42</c:f>
              <c:strCache>
                <c:ptCount val="1"/>
                <c:pt idx="0">
                  <c:v>role / grade / position / band 4</c:v>
                </c:pt>
              </c:strCache>
            </c:strRef>
          </c:tx>
          <c:spPr>
            <a:solidFill>
              <a:srgbClr val="FFFF0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Comparisons'!$B$42:$H$42</c:f>
              <c:numCache>
                <c:formatCode>0.00</c:formatCode>
                <c:ptCount val="7"/>
              </c:numCache>
            </c:numRef>
          </c:val>
          <c:extLst>
            <c:ext xmlns:c16="http://schemas.microsoft.com/office/drawing/2014/chart" uri="{C3380CC4-5D6E-409C-BE32-E72D297353CC}">
              <c16:uniqueId val="{00000003-8490-4E0A-97D1-EF927F0B8618}"/>
            </c:ext>
          </c:extLst>
        </c:ser>
        <c:ser>
          <c:idx val="6"/>
          <c:order val="6"/>
          <c:tx>
            <c:strRef>
              <c:f>'SIT Demographic Comparisons'!$A$43</c:f>
              <c:strCache>
                <c:ptCount val="1"/>
                <c:pt idx="0">
                  <c:v>role / grade / position / band 5</c:v>
                </c:pt>
              </c:strCache>
            </c:strRef>
          </c:tx>
          <c:spPr>
            <a:solidFill>
              <a:srgbClr val="92D05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Comparisons'!$B$43:$H$43</c:f>
              <c:numCache>
                <c:formatCode>0.00</c:formatCode>
                <c:ptCount val="7"/>
              </c:numCache>
            </c:numRef>
          </c:val>
          <c:extLst>
            <c:ext xmlns:c16="http://schemas.microsoft.com/office/drawing/2014/chart" uri="{C3380CC4-5D6E-409C-BE32-E72D297353CC}">
              <c16:uniqueId val="{00000004-8490-4E0A-97D1-EF927F0B8618}"/>
            </c:ext>
          </c:extLst>
        </c:ser>
        <c:ser>
          <c:idx val="7"/>
          <c:order val="7"/>
          <c:tx>
            <c:strRef>
              <c:f>'SIT Demographic Comparisons'!$A$44</c:f>
              <c:strCache>
                <c:ptCount val="1"/>
                <c:pt idx="0">
                  <c:v>role / grade / position / band 6</c:v>
                </c:pt>
              </c:strCache>
            </c:strRef>
          </c:tx>
          <c:spPr>
            <a:solidFill>
              <a:srgbClr val="00B05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Comparisons'!$B$44:$H$44</c:f>
              <c:numCache>
                <c:formatCode>0.00</c:formatCode>
                <c:ptCount val="7"/>
              </c:numCache>
            </c:numRef>
          </c:val>
          <c:extLst>
            <c:ext xmlns:c16="http://schemas.microsoft.com/office/drawing/2014/chart" uri="{C3380CC4-5D6E-409C-BE32-E72D297353CC}">
              <c16:uniqueId val="{00000005-8490-4E0A-97D1-EF927F0B8618}"/>
            </c:ext>
          </c:extLst>
        </c:ser>
        <c:ser>
          <c:idx val="8"/>
          <c:order val="8"/>
          <c:tx>
            <c:strRef>
              <c:f>'SIT Demographic Comparisons'!$A$45</c:f>
              <c:strCache>
                <c:ptCount val="1"/>
                <c:pt idx="0">
                  <c:v>role / grade / position / band 7</c:v>
                </c:pt>
              </c:strCache>
            </c:strRef>
          </c:tx>
          <c:spPr>
            <a:solidFill>
              <a:srgbClr val="00B0F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Comparisons'!$B$45:$H$45</c:f>
              <c:numCache>
                <c:formatCode>0.00</c:formatCode>
                <c:ptCount val="7"/>
              </c:numCache>
            </c:numRef>
          </c:val>
          <c:extLst>
            <c:ext xmlns:c16="http://schemas.microsoft.com/office/drawing/2014/chart" uri="{C3380CC4-5D6E-409C-BE32-E72D297353CC}">
              <c16:uniqueId val="{00000006-8490-4E0A-97D1-EF927F0B8618}"/>
            </c:ext>
          </c:extLst>
        </c:ser>
        <c:ser>
          <c:idx val="9"/>
          <c:order val="9"/>
          <c:tx>
            <c:strRef>
              <c:f>'SIT Demographic Comparisons'!$A$46</c:f>
              <c:strCache>
                <c:ptCount val="1"/>
                <c:pt idx="0">
                  <c:v>role / grade / position / band 8</c:v>
                </c:pt>
              </c:strCache>
            </c:strRef>
          </c:tx>
          <c:spPr>
            <a:solidFill>
              <a:srgbClr val="0070C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Comparisons'!$B$46:$H$46</c:f>
              <c:numCache>
                <c:formatCode>0.00</c:formatCode>
                <c:ptCount val="7"/>
              </c:numCache>
            </c:numRef>
          </c:val>
          <c:extLst>
            <c:ext xmlns:c16="http://schemas.microsoft.com/office/drawing/2014/chart" uri="{C3380CC4-5D6E-409C-BE32-E72D297353CC}">
              <c16:uniqueId val="{00000007-8490-4E0A-97D1-EF927F0B8618}"/>
            </c:ext>
          </c:extLst>
        </c:ser>
        <c:ser>
          <c:idx val="10"/>
          <c:order val="10"/>
          <c:tx>
            <c:strRef>
              <c:f>'SIT Demographic Comparisons'!$A$47</c:f>
              <c:strCache>
                <c:ptCount val="1"/>
                <c:pt idx="0">
                  <c:v>role / grade / position / band 9</c:v>
                </c:pt>
              </c:strCache>
            </c:strRef>
          </c:tx>
          <c:spPr>
            <a:solidFill>
              <a:srgbClr val="00206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Comparisons'!$B$47:$H$47</c:f>
              <c:numCache>
                <c:formatCode>0.00</c:formatCode>
                <c:ptCount val="7"/>
              </c:numCache>
            </c:numRef>
          </c:val>
          <c:extLst>
            <c:ext xmlns:c16="http://schemas.microsoft.com/office/drawing/2014/chart" uri="{C3380CC4-5D6E-409C-BE32-E72D297353CC}">
              <c16:uniqueId val="{00000008-8490-4E0A-97D1-EF927F0B8618}"/>
            </c:ext>
          </c:extLst>
        </c:ser>
        <c:ser>
          <c:idx val="11"/>
          <c:order val="11"/>
          <c:tx>
            <c:strRef>
              <c:f>'SIT Demographic Comparisons'!$A$48</c:f>
              <c:strCache>
                <c:ptCount val="1"/>
                <c:pt idx="0">
                  <c:v>role / grade / position / band 10</c:v>
                </c:pt>
              </c:strCache>
            </c:strRef>
          </c:tx>
          <c:spPr>
            <a:solidFill>
              <a:srgbClr val="7030A0"/>
            </a:solidFill>
            <a:ln>
              <a:noFill/>
            </a:ln>
            <a:effectLst/>
          </c:spPr>
          <c:invertIfNegative val="0"/>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Comparisons'!$B$48:$H$48</c:f>
              <c:numCache>
                <c:formatCode>0.00</c:formatCode>
                <c:ptCount val="7"/>
              </c:numCache>
            </c:numRef>
          </c:val>
          <c:extLst>
            <c:ext xmlns:c16="http://schemas.microsoft.com/office/drawing/2014/chart" uri="{C3380CC4-5D6E-409C-BE32-E72D297353CC}">
              <c16:uniqueId val="{00000009-8490-4E0A-97D1-EF927F0B8618}"/>
            </c:ext>
          </c:extLst>
        </c:ser>
        <c:dLbls>
          <c:showLegendKey val="0"/>
          <c:showVal val="0"/>
          <c:showCatName val="0"/>
          <c:showSerName val="0"/>
          <c:showPercent val="0"/>
          <c:showBubbleSize val="0"/>
        </c:dLbls>
        <c:gapWidth val="219"/>
        <c:axId val="2114062144"/>
        <c:axId val="403001024"/>
        <c:extLst/>
      </c:barChart>
      <c:lineChart>
        <c:grouping val="standard"/>
        <c:varyColors val="0"/>
        <c:ser>
          <c:idx val="0"/>
          <c:order val="0"/>
          <c:tx>
            <c:strRef>
              <c:f>'SIT Demographic Comparisons'!$A$37</c:f>
              <c:strCache>
                <c:ptCount val="1"/>
                <c:pt idx="0">
                  <c:v>All Industry August 2024</c:v>
                </c:pt>
              </c:strCache>
            </c:strRef>
          </c:tx>
          <c:spPr>
            <a:ln w="28575" cap="rnd">
              <a:solidFill>
                <a:srgbClr val="002060"/>
              </a:solidFill>
              <a:round/>
            </a:ln>
            <a:effectLst/>
          </c:spPr>
          <c:marker>
            <c:symbol val="none"/>
          </c:marker>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Comparisons'!$B$37:$H$37</c:f>
              <c:numCache>
                <c:formatCode>0.00</c:formatCode>
                <c:ptCount val="7"/>
                <c:pt idx="0">
                  <c:v>3.28</c:v>
                </c:pt>
                <c:pt idx="1">
                  <c:v>3.7</c:v>
                </c:pt>
                <c:pt idx="2">
                  <c:v>3.79</c:v>
                </c:pt>
                <c:pt idx="3">
                  <c:v>4</c:v>
                </c:pt>
                <c:pt idx="4">
                  <c:v>4.1399999999999997</c:v>
                </c:pt>
                <c:pt idx="5">
                  <c:v>4.17</c:v>
                </c:pt>
                <c:pt idx="6">
                  <c:v>3.31</c:v>
                </c:pt>
              </c:numCache>
            </c:numRef>
          </c:val>
          <c:smooth val="0"/>
          <c:extLst>
            <c:ext xmlns:c16="http://schemas.microsoft.com/office/drawing/2014/chart" uri="{C3380CC4-5D6E-409C-BE32-E72D297353CC}">
              <c16:uniqueId val="{0000000A-8490-4E0A-97D1-EF927F0B8618}"/>
            </c:ext>
          </c:extLst>
        </c:ser>
        <c:ser>
          <c:idx val="1"/>
          <c:order val="1"/>
          <c:tx>
            <c:strRef>
              <c:f>'SIT Demographic Comparisons'!$A$38</c:f>
              <c:strCache>
                <c:ptCount val="1"/>
                <c:pt idx="0">
                  <c:v>Organisation name 2024 current</c:v>
                </c:pt>
              </c:strCache>
            </c:strRef>
          </c:tx>
          <c:spPr>
            <a:ln w="28575" cap="rnd">
              <a:solidFill>
                <a:srgbClr val="002060"/>
              </a:solidFill>
              <a:prstDash val="dash"/>
              <a:round/>
            </a:ln>
            <a:effectLst/>
          </c:spPr>
          <c:marker>
            <c:symbol val="none"/>
          </c:marker>
          <c:cat>
            <c:strRef>
              <c:f>'SIT Demographic Comparisons'!$B$36:$H$36</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Comparisons'!$B$38:$H$38</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B-8490-4E0A-97D1-EF927F0B8618}"/>
            </c:ext>
          </c:extLst>
        </c:ser>
        <c:dLbls>
          <c:showLegendKey val="0"/>
          <c:showVal val="0"/>
          <c:showCatName val="0"/>
          <c:showSerName val="0"/>
          <c:showPercent val="0"/>
          <c:showBubbleSize val="0"/>
        </c:dLbls>
        <c:marker val="1"/>
        <c:smooth val="0"/>
        <c:axId val="2114062144"/>
        <c:axId val="403001024"/>
      </c:lineChart>
      <c:catAx>
        <c:axId val="21140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01024"/>
        <c:crosses val="autoZero"/>
        <c:auto val="1"/>
        <c:lblAlgn val="ctr"/>
        <c:lblOffset val="100"/>
        <c:noMultiLvlLbl val="0"/>
      </c:catAx>
      <c:valAx>
        <c:axId val="403001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0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'SIT Demographic Comparisons'!$A$83</c:f>
              <c:strCache>
                <c:ptCount val="1"/>
                <c:pt idx="0">
                  <c:v>site / locations / regions / offices 1</c:v>
                </c:pt>
              </c:strCache>
            </c:strRef>
          </c:tx>
          <c:spPr>
            <a:solidFill>
              <a:srgbClr val="C000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Comparisons'!$B$83:$H$83</c:f>
              <c:numCache>
                <c:formatCode>0.00</c:formatCode>
                <c:ptCount val="7"/>
              </c:numCache>
            </c:numRef>
          </c:val>
          <c:extLst>
            <c:ext xmlns:c16="http://schemas.microsoft.com/office/drawing/2014/chart" uri="{C3380CC4-5D6E-409C-BE32-E72D297353CC}">
              <c16:uniqueId val="{00000000-C690-40EE-94D8-F32EED893E5D}"/>
            </c:ext>
          </c:extLst>
        </c:ser>
        <c:ser>
          <c:idx val="3"/>
          <c:order val="3"/>
          <c:tx>
            <c:strRef>
              <c:f>'SIT Demographic Comparisons'!$A$84</c:f>
              <c:strCache>
                <c:ptCount val="1"/>
                <c:pt idx="0">
                  <c:v>site / locations / regions / offices 2</c:v>
                </c:pt>
              </c:strCache>
            </c:strRef>
          </c:tx>
          <c:spPr>
            <a:solidFill>
              <a:srgbClr val="FF00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Comparisons'!$B$84:$H$84</c:f>
              <c:numCache>
                <c:formatCode>0.00</c:formatCode>
                <c:ptCount val="7"/>
              </c:numCache>
            </c:numRef>
          </c:val>
          <c:extLst>
            <c:ext xmlns:c16="http://schemas.microsoft.com/office/drawing/2014/chart" uri="{C3380CC4-5D6E-409C-BE32-E72D297353CC}">
              <c16:uniqueId val="{00000001-C690-40EE-94D8-F32EED893E5D}"/>
            </c:ext>
          </c:extLst>
        </c:ser>
        <c:ser>
          <c:idx val="4"/>
          <c:order val="4"/>
          <c:tx>
            <c:strRef>
              <c:f>'SIT Demographic Comparisons'!$A$85</c:f>
              <c:strCache>
                <c:ptCount val="1"/>
                <c:pt idx="0">
                  <c:v>site / locations / regions / offices 3</c:v>
                </c:pt>
              </c:strCache>
            </c:strRef>
          </c:tx>
          <c:spPr>
            <a:solidFill>
              <a:srgbClr val="FFC0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Comparisons'!$B$85:$H$85</c:f>
              <c:numCache>
                <c:formatCode>0.00</c:formatCode>
                <c:ptCount val="7"/>
              </c:numCache>
            </c:numRef>
          </c:val>
          <c:extLst>
            <c:ext xmlns:c16="http://schemas.microsoft.com/office/drawing/2014/chart" uri="{C3380CC4-5D6E-409C-BE32-E72D297353CC}">
              <c16:uniqueId val="{00000002-C690-40EE-94D8-F32EED893E5D}"/>
            </c:ext>
          </c:extLst>
        </c:ser>
        <c:ser>
          <c:idx val="5"/>
          <c:order val="5"/>
          <c:tx>
            <c:strRef>
              <c:f>'SIT Demographic Comparisons'!$A$86</c:f>
              <c:strCache>
                <c:ptCount val="1"/>
                <c:pt idx="0">
                  <c:v>site / locations / regions / offices 4</c:v>
                </c:pt>
              </c:strCache>
            </c:strRef>
          </c:tx>
          <c:spPr>
            <a:solidFill>
              <a:srgbClr val="FFFF0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Comparisons'!$B$86:$H$86</c:f>
              <c:numCache>
                <c:formatCode>0.00</c:formatCode>
                <c:ptCount val="7"/>
              </c:numCache>
            </c:numRef>
          </c:val>
          <c:extLst>
            <c:ext xmlns:c16="http://schemas.microsoft.com/office/drawing/2014/chart" uri="{C3380CC4-5D6E-409C-BE32-E72D297353CC}">
              <c16:uniqueId val="{00000003-C690-40EE-94D8-F32EED893E5D}"/>
            </c:ext>
          </c:extLst>
        </c:ser>
        <c:ser>
          <c:idx val="6"/>
          <c:order val="6"/>
          <c:tx>
            <c:strRef>
              <c:f>'SIT Demographic Comparisons'!$A$87</c:f>
              <c:strCache>
                <c:ptCount val="1"/>
                <c:pt idx="0">
                  <c:v>site / locations / regions / offices 5</c:v>
                </c:pt>
              </c:strCache>
            </c:strRef>
          </c:tx>
          <c:spPr>
            <a:solidFill>
              <a:srgbClr val="92D05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Comparisons'!$B$87:$H$87</c:f>
              <c:numCache>
                <c:formatCode>0.00</c:formatCode>
                <c:ptCount val="7"/>
              </c:numCache>
            </c:numRef>
          </c:val>
          <c:extLst>
            <c:ext xmlns:c16="http://schemas.microsoft.com/office/drawing/2014/chart" uri="{C3380CC4-5D6E-409C-BE32-E72D297353CC}">
              <c16:uniqueId val="{00000004-C690-40EE-94D8-F32EED893E5D}"/>
            </c:ext>
          </c:extLst>
        </c:ser>
        <c:ser>
          <c:idx val="7"/>
          <c:order val="7"/>
          <c:tx>
            <c:strRef>
              <c:f>'SIT Demographic Comparisons'!$A$88</c:f>
              <c:strCache>
                <c:ptCount val="1"/>
                <c:pt idx="0">
                  <c:v>site / locations / regions / offices 6</c:v>
                </c:pt>
              </c:strCache>
            </c:strRef>
          </c:tx>
          <c:spPr>
            <a:solidFill>
              <a:srgbClr val="00B05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Comparisons'!$B$88:$H$88</c:f>
              <c:numCache>
                <c:formatCode>0.00</c:formatCode>
                <c:ptCount val="7"/>
              </c:numCache>
            </c:numRef>
          </c:val>
          <c:extLst>
            <c:ext xmlns:c16="http://schemas.microsoft.com/office/drawing/2014/chart" uri="{C3380CC4-5D6E-409C-BE32-E72D297353CC}">
              <c16:uniqueId val="{00000005-C690-40EE-94D8-F32EED893E5D}"/>
            </c:ext>
          </c:extLst>
        </c:ser>
        <c:ser>
          <c:idx val="8"/>
          <c:order val="8"/>
          <c:tx>
            <c:strRef>
              <c:f>'SIT Demographic Comparisons'!$A$89</c:f>
              <c:strCache>
                <c:ptCount val="1"/>
                <c:pt idx="0">
                  <c:v>site / locations / regions / offices 7</c:v>
                </c:pt>
              </c:strCache>
            </c:strRef>
          </c:tx>
          <c:spPr>
            <a:solidFill>
              <a:srgbClr val="00B0F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Comparisons'!$B$89:$H$89</c:f>
              <c:numCache>
                <c:formatCode>0.00</c:formatCode>
                <c:ptCount val="7"/>
              </c:numCache>
            </c:numRef>
          </c:val>
          <c:extLst>
            <c:ext xmlns:c16="http://schemas.microsoft.com/office/drawing/2014/chart" uri="{C3380CC4-5D6E-409C-BE32-E72D297353CC}">
              <c16:uniqueId val="{00000006-C690-40EE-94D8-F32EED893E5D}"/>
            </c:ext>
          </c:extLst>
        </c:ser>
        <c:ser>
          <c:idx val="9"/>
          <c:order val="9"/>
          <c:tx>
            <c:strRef>
              <c:f>'SIT Demographic Comparisons'!$A$90</c:f>
              <c:strCache>
                <c:ptCount val="1"/>
                <c:pt idx="0">
                  <c:v>site / locations / regions / offices 8</c:v>
                </c:pt>
              </c:strCache>
            </c:strRef>
          </c:tx>
          <c:spPr>
            <a:solidFill>
              <a:srgbClr val="0070C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Comparisons'!$B$90:$H$90</c:f>
              <c:numCache>
                <c:formatCode>0.00</c:formatCode>
                <c:ptCount val="7"/>
              </c:numCache>
            </c:numRef>
          </c:val>
          <c:extLst>
            <c:ext xmlns:c16="http://schemas.microsoft.com/office/drawing/2014/chart" uri="{C3380CC4-5D6E-409C-BE32-E72D297353CC}">
              <c16:uniqueId val="{00000007-C690-40EE-94D8-F32EED893E5D}"/>
            </c:ext>
          </c:extLst>
        </c:ser>
        <c:ser>
          <c:idx val="10"/>
          <c:order val="10"/>
          <c:tx>
            <c:strRef>
              <c:f>'SIT Demographic Comparisons'!$A$91</c:f>
              <c:strCache>
                <c:ptCount val="1"/>
                <c:pt idx="0">
                  <c:v>site / locations / regions / offices 9</c:v>
                </c:pt>
              </c:strCache>
            </c:strRef>
          </c:tx>
          <c:spPr>
            <a:solidFill>
              <a:srgbClr val="00206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Comparisons'!$B$91:$H$91</c:f>
              <c:numCache>
                <c:formatCode>0.00</c:formatCode>
                <c:ptCount val="7"/>
              </c:numCache>
            </c:numRef>
          </c:val>
          <c:extLst>
            <c:ext xmlns:c16="http://schemas.microsoft.com/office/drawing/2014/chart" uri="{C3380CC4-5D6E-409C-BE32-E72D297353CC}">
              <c16:uniqueId val="{00000008-C690-40EE-94D8-F32EED893E5D}"/>
            </c:ext>
          </c:extLst>
        </c:ser>
        <c:ser>
          <c:idx val="11"/>
          <c:order val="11"/>
          <c:tx>
            <c:strRef>
              <c:f>'SIT Demographic Comparisons'!$A$92</c:f>
              <c:strCache>
                <c:ptCount val="1"/>
                <c:pt idx="0">
                  <c:v>site / locations / regions / offices 10</c:v>
                </c:pt>
              </c:strCache>
            </c:strRef>
          </c:tx>
          <c:spPr>
            <a:solidFill>
              <a:srgbClr val="7030A0"/>
            </a:solidFill>
            <a:ln>
              <a:noFill/>
            </a:ln>
            <a:effectLst/>
          </c:spPr>
          <c:invertIfNegative val="0"/>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Comparisons'!$B$92:$H$92</c:f>
              <c:numCache>
                <c:formatCode>0.00</c:formatCode>
                <c:ptCount val="7"/>
              </c:numCache>
            </c:numRef>
          </c:val>
          <c:extLst>
            <c:ext xmlns:c16="http://schemas.microsoft.com/office/drawing/2014/chart" uri="{C3380CC4-5D6E-409C-BE32-E72D297353CC}">
              <c16:uniqueId val="{00000009-C690-40EE-94D8-F32EED893E5D}"/>
            </c:ext>
          </c:extLst>
        </c:ser>
        <c:dLbls>
          <c:showLegendKey val="0"/>
          <c:showVal val="0"/>
          <c:showCatName val="0"/>
          <c:showSerName val="0"/>
          <c:showPercent val="0"/>
          <c:showBubbleSize val="0"/>
        </c:dLbls>
        <c:gapWidth val="219"/>
        <c:axId val="2114062144"/>
        <c:axId val="403001024"/>
        <c:extLst/>
      </c:barChart>
      <c:lineChart>
        <c:grouping val="standard"/>
        <c:varyColors val="0"/>
        <c:ser>
          <c:idx val="0"/>
          <c:order val="0"/>
          <c:tx>
            <c:strRef>
              <c:f>'SIT Demographic Comparisons'!$A$81</c:f>
              <c:strCache>
                <c:ptCount val="1"/>
                <c:pt idx="0">
                  <c:v>All Industry August 2024</c:v>
                </c:pt>
              </c:strCache>
            </c:strRef>
          </c:tx>
          <c:spPr>
            <a:ln w="28575" cap="rnd">
              <a:solidFill>
                <a:srgbClr val="002060"/>
              </a:solidFill>
              <a:round/>
            </a:ln>
            <a:effectLst/>
          </c:spPr>
          <c:marker>
            <c:symbol val="none"/>
          </c:marker>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Comparisons'!$B$81:$H$81</c:f>
              <c:numCache>
                <c:formatCode>0.00</c:formatCode>
                <c:ptCount val="7"/>
                <c:pt idx="0">
                  <c:v>3.28</c:v>
                </c:pt>
                <c:pt idx="1">
                  <c:v>3.7</c:v>
                </c:pt>
                <c:pt idx="2">
                  <c:v>3.79</c:v>
                </c:pt>
                <c:pt idx="3">
                  <c:v>4</c:v>
                </c:pt>
                <c:pt idx="4">
                  <c:v>4.1399999999999997</c:v>
                </c:pt>
                <c:pt idx="5">
                  <c:v>4.17</c:v>
                </c:pt>
                <c:pt idx="6">
                  <c:v>3.31</c:v>
                </c:pt>
              </c:numCache>
            </c:numRef>
          </c:val>
          <c:smooth val="0"/>
          <c:extLst>
            <c:ext xmlns:c16="http://schemas.microsoft.com/office/drawing/2014/chart" uri="{C3380CC4-5D6E-409C-BE32-E72D297353CC}">
              <c16:uniqueId val="{0000000A-C690-40EE-94D8-F32EED893E5D}"/>
            </c:ext>
          </c:extLst>
        </c:ser>
        <c:ser>
          <c:idx val="1"/>
          <c:order val="1"/>
          <c:tx>
            <c:strRef>
              <c:f>'SIT Demographic Comparisons'!$A$82</c:f>
              <c:strCache>
                <c:ptCount val="1"/>
                <c:pt idx="0">
                  <c:v>Organisation name 2024 current</c:v>
                </c:pt>
              </c:strCache>
            </c:strRef>
          </c:tx>
          <c:spPr>
            <a:ln w="28575" cap="rnd">
              <a:solidFill>
                <a:srgbClr val="002060"/>
              </a:solidFill>
              <a:prstDash val="dash"/>
              <a:round/>
            </a:ln>
            <a:effectLst/>
          </c:spPr>
          <c:marker>
            <c:symbol val="none"/>
          </c:marker>
          <c:cat>
            <c:strRef>
              <c:f>'SIT Demographic Comparisons'!$B$80:$H$80</c:f>
              <c:strCache>
                <c:ptCount val="7"/>
                <c:pt idx="0">
                  <c:v>Demands</c:v>
                </c:pt>
                <c:pt idx="1">
                  <c:v>Control</c:v>
                </c:pt>
                <c:pt idx="2">
                  <c:v>Managers' Support</c:v>
                </c:pt>
                <c:pt idx="3">
                  <c:v>Peer Support</c:v>
                </c:pt>
                <c:pt idx="4">
                  <c:v>Relationships</c:v>
                </c:pt>
                <c:pt idx="5">
                  <c:v>Role</c:v>
                </c:pt>
                <c:pt idx="6">
                  <c:v>Change</c:v>
                </c:pt>
              </c:strCache>
            </c:strRef>
          </c:cat>
          <c:val>
            <c:numRef>
              <c:f>'SIT Demographic Comparisons'!$B$82:$H$82</c:f>
              <c:numCache>
                <c:formatCode>0.00</c:formatCode>
                <c:ptCount val="7"/>
                <c:pt idx="0">
                  <c:v>3</c:v>
                </c:pt>
                <c:pt idx="1">
                  <c:v>3</c:v>
                </c:pt>
                <c:pt idx="2">
                  <c:v>3</c:v>
                </c:pt>
                <c:pt idx="3">
                  <c:v>3</c:v>
                </c:pt>
                <c:pt idx="4">
                  <c:v>3</c:v>
                </c:pt>
                <c:pt idx="5">
                  <c:v>3</c:v>
                </c:pt>
                <c:pt idx="6">
                  <c:v>3</c:v>
                </c:pt>
              </c:numCache>
            </c:numRef>
          </c:val>
          <c:smooth val="0"/>
          <c:extLst>
            <c:ext xmlns:c16="http://schemas.microsoft.com/office/drawing/2014/chart" uri="{C3380CC4-5D6E-409C-BE32-E72D297353CC}">
              <c16:uniqueId val="{0000000B-C690-40EE-94D8-F32EED893E5D}"/>
            </c:ext>
          </c:extLst>
        </c:ser>
        <c:dLbls>
          <c:showLegendKey val="0"/>
          <c:showVal val="0"/>
          <c:showCatName val="0"/>
          <c:showSerName val="0"/>
          <c:showPercent val="0"/>
          <c:showBubbleSize val="0"/>
        </c:dLbls>
        <c:marker val="1"/>
        <c:smooth val="0"/>
        <c:axId val="2114062144"/>
        <c:axId val="403001024"/>
      </c:lineChart>
      <c:catAx>
        <c:axId val="21140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01024"/>
        <c:crosses val="autoZero"/>
        <c:auto val="1"/>
        <c:lblAlgn val="ctr"/>
        <c:lblOffset val="100"/>
        <c:noMultiLvlLbl val="0"/>
      </c:catAx>
      <c:valAx>
        <c:axId val="4030010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40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4">
  <a:schemeClr val="accent1"/>
</cs:colorStyle>
</file>

<file path=xl/charts/colors12.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3</xdr:col>
      <xdr:colOff>156210</xdr:colOff>
      <xdr:row>0</xdr:row>
      <xdr:rowOff>74295</xdr:rowOff>
    </xdr:from>
    <xdr:to>
      <xdr:col>7</xdr:col>
      <xdr:colOff>41910</xdr:colOff>
      <xdr:row>6</xdr:row>
      <xdr:rowOff>107674</xdr:rowOff>
    </xdr:to>
    <xdr:pic>
      <xdr:nvPicPr>
        <xdr:cNvPr id="2" name="Picture 1">
          <a:extLst>
            <a:ext uri="{FF2B5EF4-FFF2-40B4-BE49-F238E27FC236}">
              <a16:creationId xmlns:a16="http://schemas.microsoft.com/office/drawing/2014/main" id="{13E0A513-E01B-4A2E-88D5-660BC18DA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7753" y="74295"/>
          <a:ext cx="3695700" cy="11680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0</xdr:colOff>
      <xdr:row>29</xdr:row>
      <xdr:rowOff>66675</xdr:rowOff>
    </xdr:to>
    <xdr:graphicFrame macro="">
      <xdr:nvGraphicFramePr>
        <xdr:cNvPr id="2" name="Chart 1">
          <a:extLst>
            <a:ext uri="{FF2B5EF4-FFF2-40B4-BE49-F238E27FC236}">
              <a16:creationId xmlns:a16="http://schemas.microsoft.com/office/drawing/2014/main" id="{AD6538AF-9F5C-D060-3D3C-2E26D0B8CC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71436</xdr:rowOff>
    </xdr:from>
    <xdr:to>
      <xdr:col>8</xdr:col>
      <xdr:colOff>0</xdr:colOff>
      <xdr:row>56</xdr:row>
      <xdr:rowOff>180975</xdr:rowOff>
    </xdr:to>
    <xdr:graphicFrame macro="">
      <xdr:nvGraphicFramePr>
        <xdr:cNvPr id="3" name="Chart 2">
          <a:extLst>
            <a:ext uri="{FF2B5EF4-FFF2-40B4-BE49-F238E27FC236}">
              <a16:creationId xmlns:a16="http://schemas.microsoft.com/office/drawing/2014/main" id="{369A473C-E9FF-A3B2-23AE-8B4D353BD4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3364171</xdr:colOff>
      <xdr:row>0</xdr:row>
      <xdr:rowOff>13607</xdr:rowOff>
    </xdr:from>
    <xdr:to>
      <xdr:col>0</xdr:col>
      <xdr:colOff>3524251</xdr:colOff>
      <xdr:row>0</xdr:row>
      <xdr:rowOff>442236</xdr:rowOff>
    </xdr:to>
    <xdr:sp macro="" textlink="">
      <xdr:nvSpPr>
        <xdr:cNvPr id="3" name="Arrow: Right 2">
          <a:extLst>
            <a:ext uri="{FF2B5EF4-FFF2-40B4-BE49-F238E27FC236}">
              <a16:creationId xmlns:a16="http://schemas.microsoft.com/office/drawing/2014/main" id="{FB603454-241C-4329-B1BE-C2DD49262190}"/>
            </a:ext>
          </a:extLst>
        </xdr:cNvPr>
        <xdr:cNvSpPr/>
      </xdr:nvSpPr>
      <xdr:spPr>
        <a:xfrm rot="5400000">
          <a:off x="3229896" y="147882"/>
          <a:ext cx="428629" cy="1600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9</xdr:row>
      <xdr:rowOff>854</xdr:rowOff>
    </xdr:from>
    <xdr:to>
      <xdr:col>9</xdr:col>
      <xdr:colOff>0</xdr:colOff>
      <xdr:row>31</xdr:row>
      <xdr:rowOff>160056</xdr:rowOff>
    </xdr:to>
    <xdr:graphicFrame macro="">
      <xdr:nvGraphicFramePr>
        <xdr:cNvPr id="5" name="Chart 4">
          <a:extLst>
            <a:ext uri="{FF2B5EF4-FFF2-40B4-BE49-F238E27FC236}">
              <a16:creationId xmlns:a16="http://schemas.microsoft.com/office/drawing/2014/main" id="{9C7D47AE-14F4-0ED3-241A-7F61207ABC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9602</xdr:colOff>
      <xdr:row>52</xdr:row>
      <xdr:rowOff>73585</xdr:rowOff>
    </xdr:from>
    <xdr:to>
      <xdr:col>3</xdr:col>
      <xdr:colOff>142501</xdr:colOff>
      <xdr:row>74</xdr:row>
      <xdr:rowOff>201705</xdr:rowOff>
    </xdr:to>
    <xdr:graphicFrame macro="">
      <xdr:nvGraphicFramePr>
        <xdr:cNvPr id="6" name="Chart 5">
          <a:extLst>
            <a:ext uri="{FF2B5EF4-FFF2-40B4-BE49-F238E27FC236}">
              <a16:creationId xmlns:a16="http://schemas.microsoft.com/office/drawing/2014/main" id="{43AF0E1F-B2B3-8374-5FEC-2DC2C4D3B2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9977</xdr:colOff>
      <xdr:row>31</xdr:row>
      <xdr:rowOff>167635</xdr:rowOff>
    </xdr:from>
    <xdr:to>
      <xdr:col>9</xdr:col>
      <xdr:colOff>1866</xdr:colOff>
      <xdr:row>52</xdr:row>
      <xdr:rowOff>73585</xdr:rowOff>
    </xdr:to>
    <xdr:graphicFrame macro="">
      <xdr:nvGraphicFramePr>
        <xdr:cNvPr id="9" name="Chart 8">
          <a:extLst>
            <a:ext uri="{FF2B5EF4-FFF2-40B4-BE49-F238E27FC236}">
              <a16:creationId xmlns:a16="http://schemas.microsoft.com/office/drawing/2014/main" id="{6DFB12A4-1495-65E2-8004-508962B3D6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142500</xdr:colOff>
      <xdr:row>52</xdr:row>
      <xdr:rowOff>76385</xdr:rowOff>
    </xdr:from>
    <xdr:to>
      <xdr:col>9</xdr:col>
      <xdr:colOff>3174</xdr:colOff>
      <xdr:row>75</xdr:row>
      <xdr:rowOff>0</xdr:rowOff>
    </xdr:to>
    <xdr:graphicFrame macro="">
      <xdr:nvGraphicFramePr>
        <xdr:cNvPr id="2" name="Chart 1">
          <a:extLst>
            <a:ext uri="{FF2B5EF4-FFF2-40B4-BE49-F238E27FC236}">
              <a16:creationId xmlns:a16="http://schemas.microsoft.com/office/drawing/2014/main" id="{8A43B32A-2396-6499-19EC-ADE0557280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30440</xdr:colOff>
      <xdr:row>14</xdr:row>
      <xdr:rowOff>49893</xdr:rowOff>
    </xdr:from>
    <xdr:to>
      <xdr:col>8</xdr:col>
      <xdr:colOff>0</xdr:colOff>
      <xdr:row>33</xdr:row>
      <xdr:rowOff>176893</xdr:rowOff>
    </xdr:to>
    <xdr:graphicFrame macro="">
      <xdr:nvGraphicFramePr>
        <xdr:cNvPr id="2" name="Chart 1">
          <a:extLst>
            <a:ext uri="{FF2B5EF4-FFF2-40B4-BE49-F238E27FC236}">
              <a16:creationId xmlns:a16="http://schemas.microsoft.com/office/drawing/2014/main" id="{B8DF9F0A-C929-4594-9BE4-A9F8AD379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27265</xdr:colOff>
      <xdr:row>48</xdr:row>
      <xdr:rowOff>46719</xdr:rowOff>
    </xdr:from>
    <xdr:to>
      <xdr:col>8</xdr:col>
      <xdr:colOff>0</xdr:colOff>
      <xdr:row>77</xdr:row>
      <xdr:rowOff>176894</xdr:rowOff>
    </xdr:to>
    <xdr:graphicFrame macro="">
      <xdr:nvGraphicFramePr>
        <xdr:cNvPr id="3" name="Chart 2">
          <a:extLst>
            <a:ext uri="{FF2B5EF4-FFF2-40B4-BE49-F238E27FC236}">
              <a16:creationId xmlns:a16="http://schemas.microsoft.com/office/drawing/2014/main" id="{5E8D2CB4-6B39-4ACE-A36A-F15491C08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26358</xdr:colOff>
      <xdr:row>92</xdr:row>
      <xdr:rowOff>46718</xdr:rowOff>
    </xdr:from>
    <xdr:to>
      <xdr:col>8</xdr:col>
      <xdr:colOff>0</xdr:colOff>
      <xdr:row>121</xdr:row>
      <xdr:rowOff>196850</xdr:rowOff>
    </xdr:to>
    <xdr:graphicFrame macro="">
      <xdr:nvGraphicFramePr>
        <xdr:cNvPr id="4" name="Chart 3">
          <a:extLst>
            <a:ext uri="{FF2B5EF4-FFF2-40B4-BE49-F238E27FC236}">
              <a16:creationId xmlns:a16="http://schemas.microsoft.com/office/drawing/2014/main" id="{E1FEA8EF-007C-4A3B-8BC4-BB03417BE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3364171</xdr:colOff>
      <xdr:row>0</xdr:row>
      <xdr:rowOff>13607</xdr:rowOff>
    </xdr:from>
    <xdr:to>
      <xdr:col>0</xdr:col>
      <xdr:colOff>3524251</xdr:colOff>
      <xdr:row>0</xdr:row>
      <xdr:rowOff>442236</xdr:rowOff>
    </xdr:to>
    <xdr:sp macro="" textlink="">
      <xdr:nvSpPr>
        <xdr:cNvPr id="2" name="Arrow: Right 1">
          <a:extLst>
            <a:ext uri="{FF2B5EF4-FFF2-40B4-BE49-F238E27FC236}">
              <a16:creationId xmlns:a16="http://schemas.microsoft.com/office/drawing/2014/main" id="{D88AAAEF-99AF-4769-BA74-57C988AE02E5}"/>
            </a:ext>
          </a:extLst>
        </xdr:cNvPr>
        <xdr:cNvSpPr/>
      </xdr:nvSpPr>
      <xdr:spPr>
        <a:xfrm rot="5400000">
          <a:off x="3225134" y="146294"/>
          <a:ext cx="434979" cy="1632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0</xdr:colOff>
      <xdr:row>8</xdr:row>
      <xdr:rowOff>854</xdr:rowOff>
    </xdr:from>
    <xdr:to>
      <xdr:col>9</xdr:col>
      <xdr:colOff>907676</xdr:colOff>
      <xdr:row>30</xdr:row>
      <xdr:rowOff>163231</xdr:rowOff>
    </xdr:to>
    <xdr:graphicFrame macro="">
      <xdr:nvGraphicFramePr>
        <xdr:cNvPr id="3" name="Chart 2">
          <a:extLst>
            <a:ext uri="{FF2B5EF4-FFF2-40B4-BE49-F238E27FC236}">
              <a16:creationId xmlns:a16="http://schemas.microsoft.com/office/drawing/2014/main" id="{923B6917-022B-4E7C-B5F9-E33F98AB34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51</xdr:row>
      <xdr:rowOff>73586</xdr:rowOff>
    </xdr:from>
    <xdr:to>
      <xdr:col>3</xdr:col>
      <xdr:colOff>139249</xdr:colOff>
      <xdr:row>74</xdr:row>
      <xdr:rowOff>0</xdr:rowOff>
    </xdr:to>
    <xdr:graphicFrame macro="">
      <xdr:nvGraphicFramePr>
        <xdr:cNvPr id="4" name="Chart 3">
          <a:extLst>
            <a:ext uri="{FF2B5EF4-FFF2-40B4-BE49-F238E27FC236}">
              <a16:creationId xmlns:a16="http://schemas.microsoft.com/office/drawing/2014/main" id="{34A818D6-9A92-4D1B-943F-6E7D24E56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8031</xdr:colOff>
      <xdr:row>30</xdr:row>
      <xdr:rowOff>153255</xdr:rowOff>
    </xdr:from>
    <xdr:to>
      <xdr:col>10</xdr:col>
      <xdr:colOff>1229</xdr:colOff>
      <xdr:row>51</xdr:row>
      <xdr:rowOff>75080</xdr:rowOff>
    </xdr:to>
    <xdr:graphicFrame macro="">
      <xdr:nvGraphicFramePr>
        <xdr:cNvPr id="5" name="Chart 4">
          <a:extLst>
            <a:ext uri="{FF2B5EF4-FFF2-40B4-BE49-F238E27FC236}">
              <a16:creationId xmlns:a16="http://schemas.microsoft.com/office/drawing/2014/main" id="{54D209EA-5CC2-4A38-9852-183CCFE44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145676</xdr:colOff>
      <xdr:row>51</xdr:row>
      <xdr:rowOff>73210</xdr:rowOff>
    </xdr:from>
    <xdr:to>
      <xdr:col>10</xdr:col>
      <xdr:colOff>0</xdr:colOff>
      <xdr:row>74</xdr:row>
      <xdr:rowOff>6350</xdr:rowOff>
    </xdr:to>
    <xdr:graphicFrame macro="">
      <xdr:nvGraphicFramePr>
        <xdr:cNvPr id="6" name="Chart 5">
          <a:extLst>
            <a:ext uri="{FF2B5EF4-FFF2-40B4-BE49-F238E27FC236}">
              <a16:creationId xmlns:a16="http://schemas.microsoft.com/office/drawing/2014/main" id="{0D676EDA-D9E7-49D3-BBAD-FF537ED99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ames.fogarty\Documents\Swirl\DATA%20FOR%20HEATHER\Data%20template%20for%20heather%20WITH%20DASHBOARD%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lt2.sharepoint.com/NPG/Finance/Royalties/DSA/2017-18/05%20Aug%2017/Aug%2017%20DSA%20Royalt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james.fogarty\Documents\Swirl\DATA%20FOR%20HEATHER\Data%20template%20for%20heather%20WITH%20DASHBOARD%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hanil.walji\AppData\Local\Microsoft\Windows\Temporary%20Internet%20Files\Content.Outlook\L7OV0LJK\EI%20Exam%20Volumes%20Input%20FINAL%20-%202014%20Volumes%20-%20CSM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XELOS\FINANCE%20TEAM\Board%20Packs\Board%20Pack%20Feb14\AXELOS%20EI%20Volumes%20REPORTING%20JAN14%2022%2001%2014%20v6%20(D)%20MOB%20JAN14%20BOAR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tso04\tso\Npg\Parly\Finance\efficien.cy\Weekly%20util\2003\Utilisation%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tso04\tso\NPG\Parly\Finance\monthend.02\12Dec02\Accruals%2012-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SUBMISSION2"/>
      <sheetName val="Example Report"/>
      <sheetName val="DataRequired"/>
      <sheetName val="InvoiceCalculation"/>
      <sheetName val="EISUBMISSION"/>
      <sheetName val="Dashboard Draft"/>
      <sheetName val="NOTES"/>
      <sheetName val="EISubmission25th2"/>
      <sheetName val="Tables - EI Product definitions"/>
      <sheetName val="EIINVOICECALC"/>
      <sheetName val="Invoice-Export"/>
      <sheetName val="CountryList"/>
      <sheetName val="CountryList (2)"/>
      <sheetName val="EISubmission25th1"/>
      <sheetName val="TSO Template"/>
      <sheetName val="Example_Report"/>
      <sheetName val="Dashboard_Draft"/>
      <sheetName val="Tables_-_EI_Product_definitions"/>
      <sheetName val="CountryList_(2)"/>
      <sheetName val="TS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v>41640</v>
          </cell>
        </row>
        <row r="4">
          <cell r="A4">
            <v>41671</v>
          </cell>
          <cell r="H4" t="str">
            <v>ITIL-Foundation</v>
          </cell>
        </row>
        <row r="5">
          <cell r="A5">
            <v>41699</v>
          </cell>
          <cell r="H5" t="str">
            <v>ITIL-Intermediate</v>
          </cell>
        </row>
        <row r="6">
          <cell r="A6">
            <v>41730</v>
          </cell>
          <cell r="H6" t="str">
            <v>ITIL-Exp/Malc</v>
          </cell>
        </row>
        <row r="7">
          <cell r="A7">
            <v>41760</v>
          </cell>
          <cell r="H7" t="str">
            <v>ITIL-Master</v>
          </cell>
        </row>
        <row r="8">
          <cell r="A8">
            <v>41791</v>
          </cell>
          <cell r="H8" t="str">
            <v>Prince2-Foundation</v>
          </cell>
        </row>
        <row r="9">
          <cell r="A9">
            <v>41821</v>
          </cell>
          <cell r="H9" t="str">
            <v>Prince2-Practitioner</v>
          </cell>
        </row>
        <row r="10">
          <cell r="A10">
            <v>41852</v>
          </cell>
          <cell r="H10" t="str">
            <v>Prince2-ReReg</v>
          </cell>
        </row>
        <row r="11">
          <cell r="A11">
            <v>41883</v>
          </cell>
          <cell r="H11" t="str">
            <v>Prince2-Professional</v>
          </cell>
        </row>
        <row r="12">
          <cell r="A12">
            <v>41913</v>
          </cell>
          <cell r="H12" t="str">
            <v>MSP-Foundation</v>
          </cell>
        </row>
        <row r="13">
          <cell r="A13">
            <v>41944</v>
          </cell>
          <cell r="H13" t="str">
            <v>MSP-Practitioner</v>
          </cell>
        </row>
        <row r="14">
          <cell r="A14">
            <v>41974</v>
          </cell>
          <cell r="H14" t="str">
            <v>MSP-Advanced Prac</v>
          </cell>
        </row>
        <row r="15">
          <cell r="A15">
            <v>42005</v>
          </cell>
          <cell r="H15" t="str">
            <v>MoR-Foundation</v>
          </cell>
        </row>
        <row r="16">
          <cell r="A16">
            <v>42036</v>
          </cell>
          <cell r="H16" t="str">
            <v>MoR-Practitioner</v>
          </cell>
        </row>
        <row r="17">
          <cell r="A17">
            <v>42064</v>
          </cell>
          <cell r="H17" t="str">
            <v>MoP-Foundation</v>
          </cell>
        </row>
        <row r="18">
          <cell r="A18">
            <v>42095</v>
          </cell>
          <cell r="H18" t="str">
            <v>MoP-Practitioner</v>
          </cell>
        </row>
        <row r="19">
          <cell r="A19">
            <v>42125</v>
          </cell>
          <cell r="H19" t="str">
            <v>MoV-Foundation</v>
          </cell>
        </row>
        <row r="20">
          <cell r="A20">
            <v>42156</v>
          </cell>
          <cell r="H20" t="str">
            <v>MoV-Practitioner</v>
          </cell>
        </row>
        <row r="21">
          <cell r="A21">
            <v>42186</v>
          </cell>
          <cell r="H21" t="str">
            <v>P30-Foundation</v>
          </cell>
        </row>
        <row r="22">
          <cell r="A22">
            <v>42217</v>
          </cell>
          <cell r="H22" t="str">
            <v>P30-Practitioner</v>
          </cell>
        </row>
        <row r="23">
          <cell r="A23">
            <v>42248</v>
          </cell>
        </row>
        <row r="24">
          <cell r="A24">
            <v>42278</v>
          </cell>
        </row>
        <row r="25">
          <cell r="A25">
            <v>42309</v>
          </cell>
        </row>
        <row r="26">
          <cell r="A26">
            <v>42339</v>
          </cell>
        </row>
        <row r="27">
          <cell r="A27">
            <v>42370</v>
          </cell>
        </row>
        <row r="28">
          <cell r="A28">
            <v>42401</v>
          </cell>
        </row>
        <row r="29">
          <cell r="A29">
            <v>42430</v>
          </cell>
        </row>
        <row r="30">
          <cell r="A30">
            <v>42461</v>
          </cell>
        </row>
        <row r="31">
          <cell r="A31">
            <v>42491</v>
          </cell>
        </row>
        <row r="32">
          <cell r="A32">
            <v>42522</v>
          </cell>
        </row>
        <row r="33">
          <cell r="A33">
            <v>42552</v>
          </cell>
        </row>
        <row r="34">
          <cell r="A34">
            <v>42583</v>
          </cell>
        </row>
        <row r="35">
          <cell r="A35">
            <v>42614</v>
          </cell>
        </row>
        <row r="36">
          <cell r="A36">
            <v>42644</v>
          </cell>
        </row>
        <row r="37">
          <cell r="A37">
            <v>42675</v>
          </cell>
        </row>
        <row r="38">
          <cell r="A38">
            <v>42705</v>
          </cell>
        </row>
        <row r="39">
          <cell r="A39">
            <v>42736</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row r="3">
          <cell r="A3">
            <v>41640</v>
          </cell>
        </row>
      </sheetData>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Data Sheet"/>
      <sheetName val="Subs Mar17-Jul17"/>
      <sheetName val="Subs"/>
      <sheetName val="TB"/>
      <sheetName val="Jnls"/>
      <sheetName val="Adjustments"/>
      <sheetName val="journal entry"/>
      <sheetName val="SumCat"/>
      <sheetName val="Bookmasters"/>
      <sheetName val="Ebook Direct"/>
      <sheetName val="Itunes"/>
      <sheetName val="Sign Off Sheet"/>
      <sheetName val="Reconciliation"/>
      <sheetName val="Content"/>
      <sheetName val="Commentary"/>
      <sheetName val="Commercial Performance Analysis"/>
      <sheetName val="Monthly Summary"/>
      <sheetName val="Cumulative Statement"/>
      <sheetName val="Product Group Chart"/>
      <sheetName val="Graph Data"/>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SUBMISSION2"/>
      <sheetName val="Example Report"/>
      <sheetName val="DataRequired"/>
      <sheetName val="InvoiceCalculation"/>
      <sheetName val="EISUBMISSION"/>
      <sheetName val="Dashboard Draft"/>
      <sheetName val="NOTES"/>
      <sheetName val="EISubmission25th2"/>
      <sheetName val="Tables - EI Product definitions"/>
      <sheetName val="EIINVOICECALC"/>
      <sheetName val="Invoice-Export"/>
      <sheetName val="CountryList"/>
      <sheetName val="CountryList (2)"/>
      <sheetName val="EISubmission25th1"/>
      <sheetName val="TSO Template"/>
      <sheetName val="Example_Report"/>
      <sheetName val="Dashboard_Draft"/>
      <sheetName val="Tables_-_EI_Product_definitions"/>
      <sheetName val="CountryList_(2)"/>
      <sheetName val="TSO_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A3">
            <v>41640</v>
          </cell>
        </row>
        <row r="4">
          <cell r="A4">
            <v>41671</v>
          </cell>
          <cell r="H4" t="str">
            <v>ITIL-Foundation</v>
          </cell>
        </row>
        <row r="5">
          <cell r="A5">
            <v>41699</v>
          </cell>
          <cell r="H5" t="str">
            <v>ITIL-Intermediate</v>
          </cell>
        </row>
        <row r="6">
          <cell r="A6">
            <v>41730</v>
          </cell>
          <cell r="H6" t="str">
            <v>ITIL-Exp/Malc</v>
          </cell>
        </row>
        <row r="7">
          <cell r="A7">
            <v>41760</v>
          </cell>
          <cell r="H7" t="str">
            <v>ITIL-Master</v>
          </cell>
        </row>
        <row r="8">
          <cell r="A8">
            <v>41791</v>
          </cell>
          <cell r="H8" t="str">
            <v>Prince2-Foundation</v>
          </cell>
        </row>
        <row r="9">
          <cell r="A9">
            <v>41821</v>
          </cell>
          <cell r="H9" t="str">
            <v>Prince2-Practitioner</v>
          </cell>
        </row>
        <row r="10">
          <cell r="A10">
            <v>41852</v>
          </cell>
          <cell r="H10" t="str">
            <v>Prince2-ReReg</v>
          </cell>
        </row>
        <row r="11">
          <cell r="A11">
            <v>41883</v>
          </cell>
          <cell r="H11" t="str">
            <v>Prince2-Professional</v>
          </cell>
        </row>
        <row r="12">
          <cell r="A12">
            <v>41913</v>
          </cell>
          <cell r="H12" t="str">
            <v>MSP-Foundation</v>
          </cell>
        </row>
        <row r="13">
          <cell r="A13">
            <v>41944</v>
          </cell>
          <cell r="H13" t="str">
            <v>MSP-Practitioner</v>
          </cell>
        </row>
        <row r="14">
          <cell r="A14">
            <v>41974</v>
          </cell>
          <cell r="H14" t="str">
            <v>MSP-Advanced Prac</v>
          </cell>
        </row>
        <row r="15">
          <cell r="A15">
            <v>42005</v>
          </cell>
          <cell r="H15" t="str">
            <v>MoR-Foundation</v>
          </cell>
        </row>
        <row r="16">
          <cell r="A16">
            <v>42036</v>
          </cell>
          <cell r="H16" t="str">
            <v>MoR-Practitioner</v>
          </cell>
        </row>
        <row r="17">
          <cell r="A17">
            <v>42064</v>
          </cell>
          <cell r="H17" t="str">
            <v>MoP-Foundation</v>
          </cell>
        </row>
        <row r="18">
          <cell r="A18">
            <v>42095</v>
          </cell>
          <cell r="H18" t="str">
            <v>MoP-Practitioner</v>
          </cell>
        </row>
        <row r="19">
          <cell r="A19">
            <v>42125</v>
          </cell>
          <cell r="H19" t="str">
            <v>MoV-Foundation</v>
          </cell>
        </row>
        <row r="20">
          <cell r="A20">
            <v>42156</v>
          </cell>
          <cell r="H20" t="str">
            <v>MoV-Practitioner</v>
          </cell>
        </row>
        <row r="21">
          <cell r="A21">
            <v>42186</v>
          </cell>
          <cell r="H21" t="str">
            <v>P30-Foundation</v>
          </cell>
        </row>
        <row r="22">
          <cell r="A22">
            <v>42217</v>
          </cell>
          <cell r="H22" t="str">
            <v>P30-Practitioner</v>
          </cell>
        </row>
        <row r="23">
          <cell r="A23">
            <v>42248</v>
          </cell>
        </row>
        <row r="24">
          <cell r="A24">
            <v>42278</v>
          </cell>
        </row>
        <row r="25">
          <cell r="A25">
            <v>42309</v>
          </cell>
        </row>
        <row r="26">
          <cell r="A26">
            <v>42339</v>
          </cell>
        </row>
        <row r="27">
          <cell r="A27">
            <v>42370</v>
          </cell>
        </row>
        <row r="28">
          <cell r="A28">
            <v>42401</v>
          </cell>
        </row>
        <row r="29">
          <cell r="A29">
            <v>42430</v>
          </cell>
        </row>
        <row r="30">
          <cell r="A30">
            <v>42461</v>
          </cell>
        </row>
        <row r="31">
          <cell r="A31">
            <v>42491</v>
          </cell>
        </row>
        <row r="32">
          <cell r="A32">
            <v>42522</v>
          </cell>
        </row>
        <row r="33">
          <cell r="A33">
            <v>42552</v>
          </cell>
        </row>
        <row r="34">
          <cell r="A34">
            <v>42583</v>
          </cell>
        </row>
        <row r="35">
          <cell r="A35">
            <v>42614</v>
          </cell>
        </row>
        <row r="36">
          <cell r="A36">
            <v>42644</v>
          </cell>
        </row>
        <row r="37">
          <cell r="A37">
            <v>42675</v>
          </cell>
        </row>
        <row r="38">
          <cell r="A38">
            <v>42705</v>
          </cell>
        </row>
        <row r="39">
          <cell r="A39">
            <v>42736</v>
          </cell>
        </row>
      </sheetData>
      <sheetData sheetId="9" refreshError="1"/>
      <sheetData sheetId="10" refreshError="1"/>
      <sheetData sheetId="11" refreshError="1"/>
      <sheetData sheetId="12" refreshError="1"/>
      <sheetData sheetId="13" refreshError="1"/>
      <sheetData sheetId="14" refreshError="1"/>
      <sheetData sheetId="15"/>
      <sheetData sheetId="16"/>
      <sheetData sheetId="17">
        <row r="3">
          <cell r="A3">
            <v>41640</v>
          </cell>
        </row>
      </sheetData>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 EI Product definitions"/>
      <sheetName val="&gt;STARTHERE"/>
      <sheetName val="CURRENT MONTH BY ATO"/>
      <sheetName val="LICENCES"/>
      <sheetName val="INPUTSHEET"/>
      <sheetName val="ITILFOUND"/>
      <sheetName val="ITILINTs"/>
      <sheetName val="ITILEXP"/>
      <sheetName val="ITILMAST"/>
      <sheetName val="PRINCE2FOUND"/>
      <sheetName val="PRINCE2PRAC"/>
      <sheetName val="PRINCE2REREG"/>
      <sheetName val="PRINCE2PRO"/>
      <sheetName val="MSPFOUND"/>
      <sheetName val="MSPPRAC"/>
      <sheetName val="MSPADVPRAC"/>
      <sheetName val="MoRFOUND"/>
      <sheetName val="MoRPRAC"/>
      <sheetName val="MoPFOUND"/>
      <sheetName val="MoPPRAC"/>
      <sheetName val="MoVFOUND"/>
      <sheetName val="MoVPRAC"/>
      <sheetName val="P30FOUND"/>
      <sheetName val="P30PRAC"/>
      <sheetName val="Combined"/>
      <sheetName val="Tables_-_EI_Product_definitions"/>
      <sheetName val="CURRENT_MONTH_BY_ATO"/>
    </sheetNames>
    <sheetDataSet>
      <sheetData sheetId="0">
        <row r="3">
          <cell r="A3">
            <v>41640</v>
          </cell>
        </row>
        <row r="25">
          <cell r="H25" t="str">
            <v>ATO-ITIL</v>
          </cell>
        </row>
        <row r="26">
          <cell r="H26" t="str">
            <v>ATO-Prince2</v>
          </cell>
        </row>
        <row r="27">
          <cell r="H27" t="str">
            <v>ATO-MSP</v>
          </cell>
        </row>
        <row r="28">
          <cell r="H28" t="str">
            <v>ATO-MoR</v>
          </cell>
        </row>
        <row r="29">
          <cell r="H29" t="str">
            <v>ATO-MoP</v>
          </cell>
        </row>
        <row r="30">
          <cell r="H30" t="str">
            <v>ATO-MoV</v>
          </cell>
        </row>
        <row r="31">
          <cell r="H31" t="str">
            <v>ATO-P30</v>
          </cell>
        </row>
        <row r="32">
          <cell r="H32" t="str">
            <v>Affiliate-ITIL</v>
          </cell>
        </row>
        <row r="33">
          <cell r="H33" t="str">
            <v>Affiliate-Prince2</v>
          </cell>
        </row>
        <row r="34">
          <cell r="H34" t="str">
            <v>Affiliate-MSP</v>
          </cell>
        </row>
        <row r="35">
          <cell r="H35" t="str">
            <v>Affiliate-MoR</v>
          </cell>
        </row>
        <row r="36">
          <cell r="H36" t="str">
            <v>Affiliate-MoP</v>
          </cell>
        </row>
        <row r="37">
          <cell r="H37" t="str">
            <v>Affiliate-MoV</v>
          </cell>
        </row>
        <row r="38">
          <cell r="H38" t="str">
            <v>Affiliate-P30</v>
          </cell>
        </row>
        <row r="39">
          <cell r="H39" t="str">
            <v>Operational Hubs-ITIL</v>
          </cell>
        </row>
        <row r="40">
          <cell r="H40" t="str">
            <v>Operational Hubs-Prince2</v>
          </cell>
        </row>
        <row r="41">
          <cell r="H41" t="str">
            <v>Operational Hubs-MSP</v>
          </cell>
        </row>
        <row r="42">
          <cell r="H42" t="str">
            <v>Operational Hubs-MoR</v>
          </cell>
        </row>
        <row r="43">
          <cell r="H43" t="str">
            <v>Operational Hubs-MoP</v>
          </cell>
        </row>
        <row r="44">
          <cell r="H44" t="str">
            <v>Operational Hubs-MoV</v>
          </cell>
        </row>
        <row r="45">
          <cell r="H45" t="str">
            <v>Operational Hubs-P30</v>
          </cell>
        </row>
        <row r="46">
          <cell r="H46" t="str">
            <v>AEOs-ITIL</v>
          </cell>
        </row>
        <row r="47">
          <cell r="H47" t="str">
            <v>AEOs-Prince2</v>
          </cell>
        </row>
        <row r="48">
          <cell r="H48" t="str">
            <v>AEOs-MSP</v>
          </cell>
        </row>
        <row r="49">
          <cell r="H49" t="str">
            <v>AEOs-MoR</v>
          </cell>
        </row>
        <row r="50">
          <cell r="H50" t="str">
            <v>AEOs-MoP</v>
          </cell>
        </row>
        <row r="51">
          <cell r="H51" t="str">
            <v>AEOs-MoV</v>
          </cell>
        </row>
        <row r="52">
          <cell r="H52" t="str">
            <v>AEOs-P30</v>
          </cell>
        </row>
        <row r="53">
          <cell r="H53" t="str">
            <v>CBTA-ITIL</v>
          </cell>
        </row>
        <row r="54">
          <cell r="H54" t="str">
            <v>CBTA-Prince2</v>
          </cell>
        </row>
        <row r="55">
          <cell r="H55" t="str">
            <v>CBTA-MSP</v>
          </cell>
        </row>
        <row r="56">
          <cell r="H56" t="str">
            <v>CBTA-MoR</v>
          </cell>
        </row>
        <row r="57">
          <cell r="H57" t="str">
            <v>CBTA-MoP</v>
          </cell>
        </row>
        <row r="58">
          <cell r="H58" t="str">
            <v>CBTA-MoV</v>
          </cell>
        </row>
        <row r="59">
          <cell r="H59" t="str">
            <v>CBTA-P30</v>
          </cell>
        </row>
      </sheetData>
      <sheetData sheetId="1">
        <row r="3">
          <cell r="A3">
            <v>41640</v>
          </cell>
        </row>
      </sheetData>
      <sheetData sheetId="2"/>
      <sheetData sheetId="3"/>
      <sheetData sheetId="4">
        <row r="5">
          <cell r="C5" t="str">
            <v>CSME</v>
          </cell>
        </row>
      </sheetData>
      <sheetData sheetId="5">
        <row r="5">
          <cell r="C5" t="str">
            <v>CSME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3">
          <cell r="A3">
            <v>41640</v>
          </cell>
        </row>
      </sheetData>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KING"/>
      <sheetName val="AXIOM"/>
      <sheetName val="2013 VOLS"/>
      <sheetName val="2014 VOLS"/>
      <sheetName val="LOOKUPS"/>
      <sheetName val="GRAPH DATA"/>
      <sheetName val="Lists"/>
      <sheetName val="SingleEIPivot2"/>
      <sheetName val="Commentary"/>
      <sheetName val="BOARD PACK"/>
      <sheetName val="Total Summary"/>
      <sheetName val="ITIL Detail"/>
      <sheetName val="PR2 Detail"/>
      <sheetName val="PPM Detail"/>
      <sheetName val="MAP EI CONV RATE"/>
      <sheetName val="MAP CONV RATE"/>
      <sheetName val="MAP ALL Top5"/>
      <sheetName val="MAP EI Top5"/>
      <sheetName val="SingleEI Drilldown"/>
      <sheetName val="InvoiceBackup"/>
      <sheetName val="Material_Product"/>
      <sheetName val="BOARD GRAPHS - REPORTS"/>
      <sheetName val="DATA Volumes &amp; Revenue"/>
      <sheetName val="ITIL Summary"/>
      <sheetName val="PRINCE2 Summary"/>
      <sheetName val="PPM Summary"/>
      <sheetName val="Baselines"/>
      <sheetName val="Sheet6"/>
      <sheetName val="ITIL Revenue by EI &amp; Exam"/>
      <sheetName val="Sheet2"/>
      <sheetName val="MOB PACK JAN14"/>
      <sheetName val="2013_VOLS"/>
      <sheetName val="2014_VOLS"/>
      <sheetName val="GRAPH_DATA"/>
      <sheetName val="BOARD_PACK"/>
      <sheetName val="Total_Summary"/>
      <sheetName val="ITIL_Detail"/>
      <sheetName val="PR2_Detail"/>
      <sheetName val="PPM_Detail"/>
      <sheetName val="MAP_EI_CONV_RATE"/>
      <sheetName val="MAP_CONV_RATE"/>
      <sheetName val="MAP_ALL_Top5"/>
      <sheetName val="MAP_EI_Top5"/>
      <sheetName val="SingleEI_Drilldown"/>
      <sheetName val="BOARD_GRAPHS_-_REPORTS"/>
      <sheetName val="DATA_Volumes_&amp;_Revenue"/>
      <sheetName val="ITIL_Summary"/>
      <sheetName val="PRINCE2_Summary"/>
      <sheetName val="PPM_Summary"/>
      <sheetName val="ITIL_Revenue_by_EI_&amp;_Exam"/>
      <sheetName val="MOB_PACK_JAN14"/>
    </sheetNames>
    <sheetDataSet>
      <sheetData sheetId="0"/>
      <sheetData sheetId="1"/>
      <sheetData sheetId="2"/>
      <sheetData sheetId="3"/>
      <sheetData sheetId="4"/>
      <sheetData sheetId="5"/>
      <sheetData sheetId="6">
        <row r="4">
          <cell r="F4" t="str">
            <v>ITIL_FND</v>
          </cell>
        </row>
        <row r="5">
          <cell r="C5" t="str">
            <v>APMG</v>
          </cell>
        </row>
        <row r="6">
          <cell r="C6" t="str">
            <v>BCS</v>
          </cell>
        </row>
        <row r="7">
          <cell r="C7" t="str">
            <v>PeopleCert</v>
          </cell>
        </row>
        <row r="8">
          <cell r="C8" t="str">
            <v>EXIN</v>
          </cell>
        </row>
        <row r="9">
          <cell r="C9" t="str">
            <v>LOYALIST CERTIFICATION SERVICES</v>
          </cell>
        </row>
        <row r="10">
          <cell r="C10" t="str">
            <v>TÜV</v>
          </cell>
        </row>
        <row r="11">
          <cell r="C11" t="str">
            <v>DANSK</v>
          </cell>
        </row>
        <row r="12">
          <cell r="C12" t="str">
            <v>DF CERTIFIERING AB</v>
          </cell>
        </row>
        <row r="13">
          <cell r="C13" t="str">
            <v>CSME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
          <cell r="A3" t="str">
            <v>EI Product</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heetName val="Report%"/>
      <sheetName val="Report"/>
      <sheetName val="Budget"/>
      <sheetName val="Control"/>
      <sheetName val="Data"/>
      <sheetName val="Bud"/>
      <sheetName val="YTD Tables"/>
      <sheetName val="YTD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age"/>
      <sheetName val="Accruals Rec"/>
      <sheetName val="Westminster"/>
      <sheetName val="AGFA"/>
      <sheetName val="4410.121.00  (2001-2002)"/>
      <sheetName val="Customer Adv 4410 132 07"/>
      <sheetName val="notes"/>
      <sheetName val="2000-2001"/>
      <sheetName val="2001-2002"/>
      <sheetName val="4410.121.00  (2000)"/>
      <sheetName val="Accruals_Rec"/>
      <sheetName val="4410_121_00__(2001-2002)"/>
      <sheetName val="Customer_Adv_4410_132_07"/>
      <sheetName val="4410_121_00__(2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B2EDA1-0502-4E92-866A-C2021D020FE5}" name="Table1" displayName="Table1" ref="A96:A110" totalsRowShown="0" headerRowDxfId="11" dataDxfId="9" headerRowBorderDxfId="10" tableBorderDxfId="8" totalsRowBorderDxfId="7">
  <tableColumns count="1">
    <tableColumn id="1" xr3:uid="{EE36BCB0-D65A-4E0F-8F7F-D3E84BBF7B9E}" name="Column1"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BEF5B5-C59E-4381-B7B9-452DB23C37E6}" name="Table13" displayName="Table13" ref="A95:A98" totalsRowShown="0" headerRowDxfId="5" dataDxfId="3" headerRowBorderDxfId="4" tableBorderDxfId="2" totalsRowBorderDxfId="1">
  <tableColumns count="1">
    <tableColumn id="1" xr3:uid="{DB8A6536-6FD2-45B4-924A-AFFE9729E9A8}"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889B-1885-4240-A17E-727E3225CAF5}">
  <dimension ref="B1:I27"/>
  <sheetViews>
    <sheetView showGridLines="0" zoomScale="115" zoomScaleNormal="115" workbookViewId="0">
      <selection activeCell="L9" sqref="L9"/>
    </sheetView>
  </sheetViews>
  <sheetFormatPr defaultColWidth="8.84375" defaultRowHeight="14.5" x14ac:dyDescent="0.35"/>
  <cols>
    <col min="1" max="1" width="9.765625" style="6" customWidth="1"/>
    <col min="2" max="9" width="11.07421875" style="6" customWidth="1"/>
    <col min="10" max="16384" width="8.84375" style="6"/>
  </cols>
  <sheetData>
    <row r="1" spans="2:9" ht="14.5" customHeight="1" x14ac:dyDescent="0.35">
      <c r="B1" s="5"/>
      <c r="C1" s="5"/>
      <c r="D1" s="5"/>
      <c r="E1" s="5"/>
      <c r="F1" s="5"/>
      <c r="G1" s="5"/>
      <c r="H1" s="5"/>
    </row>
    <row r="2" spans="2:9" x14ac:dyDescent="0.35">
      <c r="B2" s="5"/>
      <c r="C2" s="5"/>
      <c r="D2" s="5"/>
      <c r="E2" s="5"/>
      <c r="F2" s="5"/>
      <c r="G2" s="5"/>
      <c r="H2" s="5"/>
    </row>
    <row r="3" spans="2:9" x14ac:dyDescent="0.35">
      <c r="B3" s="5"/>
      <c r="C3" s="5"/>
      <c r="D3" s="5"/>
      <c r="E3" s="5"/>
      <c r="F3" s="5"/>
      <c r="G3" s="5"/>
      <c r="H3" s="5"/>
    </row>
    <row r="4" spans="2:9" x14ac:dyDescent="0.35">
      <c r="B4" s="5"/>
      <c r="C4" s="5"/>
      <c r="D4" s="5"/>
      <c r="E4" s="5"/>
      <c r="F4" s="5"/>
      <c r="G4" s="5"/>
      <c r="H4" s="5"/>
    </row>
    <row r="5" spans="2:9" x14ac:dyDescent="0.35">
      <c r="B5" s="5"/>
      <c r="C5" s="5"/>
      <c r="D5" s="5"/>
      <c r="E5" s="5"/>
      <c r="F5" s="5"/>
      <c r="G5" s="5"/>
      <c r="H5" s="5"/>
    </row>
    <row r="6" spans="2:9" x14ac:dyDescent="0.35">
      <c r="B6" s="5"/>
      <c r="C6" s="5"/>
      <c r="D6" s="5"/>
      <c r="E6" s="5"/>
      <c r="F6" s="5"/>
      <c r="G6" s="5"/>
      <c r="H6" s="5"/>
    </row>
    <row r="7" spans="2:9" x14ac:dyDescent="0.35">
      <c r="B7" s="5"/>
      <c r="C7" s="5"/>
      <c r="D7" s="5"/>
      <c r="E7" s="5"/>
      <c r="F7" s="5"/>
      <c r="G7" s="5"/>
      <c r="H7" s="5"/>
    </row>
    <row r="8" spans="2:9" ht="18" customHeight="1" x14ac:dyDescent="0.35">
      <c r="B8" s="46" t="s">
        <v>76</v>
      </c>
      <c r="C8" s="46"/>
      <c r="D8" s="46"/>
      <c r="E8" s="46"/>
      <c r="F8" s="46"/>
      <c r="G8" s="46"/>
      <c r="H8" s="46"/>
      <c r="I8" s="46"/>
    </row>
    <row r="9" spans="2:9" ht="232.5" customHeight="1" x14ac:dyDescent="0.35">
      <c r="B9" s="46"/>
      <c r="C9" s="46"/>
      <c r="D9" s="46"/>
      <c r="E9" s="46"/>
      <c r="F9" s="46"/>
      <c r="G9" s="46"/>
      <c r="H9" s="46"/>
      <c r="I9" s="46"/>
    </row>
    <row r="10" spans="2:9" ht="60" customHeight="1" x14ac:dyDescent="0.35">
      <c r="B10" s="46" t="s">
        <v>8</v>
      </c>
      <c r="C10" s="46"/>
      <c r="D10" s="46"/>
      <c r="E10" s="46"/>
      <c r="F10" s="46"/>
      <c r="G10" s="46"/>
      <c r="H10" s="46"/>
      <c r="I10" s="46"/>
    </row>
    <row r="11" spans="2:9" x14ac:dyDescent="0.35">
      <c r="B11" s="8"/>
      <c r="C11" s="7"/>
      <c r="D11" s="7"/>
      <c r="E11" s="7"/>
      <c r="F11" s="7"/>
      <c r="G11" s="7"/>
      <c r="H11" s="7"/>
    </row>
    <row r="12" spans="2:9" x14ac:dyDescent="0.35">
      <c r="B12" s="8"/>
      <c r="C12" s="7"/>
      <c r="D12" s="7"/>
      <c r="E12" s="7"/>
      <c r="F12" s="7"/>
      <c r="G12" s="7"/>
      <c r="H12" s="7"/>
    </row>
    <row r="13" spans="2:9" x14ac:dyDescent="0.35">
      <c r="B13" s="8"/>
      <c r="C13" s="7"/>
      <c r="D13" s="7"/>
      <c r="E13" s="7"/>
      <c r="F13" s="7"/>
      <c r="G13" s="7"/>
      <c r="H13" s="7"/>
    </row>
    <row r="14" spans="2:9" x14ac:dyDescent="0.35">
      <c r="B14" s="7"/>
      <c r="C14" s="7"/>
      <c r="D14" s="7"/>
      <c r="E14" s="7"/>
      <c r="F14" s="7"/>
      <c r="G14" s="7"/>
      <c r="H14" s="7"/>
    </row>
    <row r="15" spans="2:9" x14ac:dyDescent="0.35">
      <c r="B15" s="7"/>
      <c r="C15" s="7"/>
      <c r="D15" s="7"/>
      <c r="E15" s="7"/>
      <c r="F15" s="7"/>
      <c r="G15" s="7"/>
      <c r="H15" s="7"/>
    </row>
    <row r="16" spans="2:9" x14ac:dyDescent="0.35">
      <c r="B16" s="7"/>
      <c r="C16" s="7"/>
      <c r="D16" s="7"/>
      <c r="E16" s="7"/>
      <c r="F16" s="7"/>
      <c r="G16" s="7"/>
      <c r="H16" s="7"/>
    </row>
    <row r="17" spans="2:8" x14ac:dyDescent="0.35">
      <c r="B17" s="7"/>
      <c r="C17" s="7"/>
      <c r="D17" s="7"/>
      <c r="E17" s="7"/>
      <c r="F17" s="7"/>
      <c r="G17" s="7"/>
      <c r="H17" s="7"/>
    </row>
    <row r="18" spans="2:8" x14ac:dyDescent="0.35">
      <c r="B18" s="7"/>
      <c r="C18" s="7"/>
      <c r="D18" s="7"/>
      <c r="E18" s="7"/>
      <c r="F18" s="7"/>
      <c r="G18" s="7"/>
      <c r="H18" s="7"/>
    </row>
    <row r="19" spans="2:8" x14ac:dyDescent="0.35">
      <c r="B19" s="7"/>
      <c r="C19" s="7"/>
      <c r="D19" s="7"/>
      <c r="E19" s="7"/>
      <c r="F19" s="7"/>
      <c r="G19" s="7"/>
      <c r="H19" s="7"/>
    </row>
    <row r="20" spans="2:8" x14ac:dyDescent="0.35">
      <c r="B20" s="7"/>
      <c r="C20" s="7"/>
      <c r="D20" s="7"/>
      <c r="E20" s="7"/>
      <c r="F20" s="7"/>
      <c r="G20" s="7"/>
      <c r="H20" s="7"/>
    </row>
    <row r="21" spans="2:8" x14ac:dyDescent="0.35">
      <c r="B21" s="7"/>
      <c r="C21" s="7"/>
      <c r="D21" s="7"/>
      <c r="E21" s="7"/>
      <c r="F21" s="7"/>
      <c r="G21" s="7"/>
      <c r="H21" s="7"/>
    </row>
    <row r="22" spans="2:8" x14ac:dyDescent="0.35">
      <c r="B22" s="7"/>
      <c r="C22" s="7"/>
      <c r="D22" s="7"/>
      <c r="E22" s="7"/>
      <c r="F22" s="7"/>
      <c r="G22" s="7"/>
      <c r="H22" s="7"/>
    </row>
    <row r="23" spans="2:8" x14ac:dyDescent="0.35">
      <c r="B23" s="7"/>
      <c r="C23" s="7"/>
      <c r="D23" s="7"/>
      <c r="E23" s="7"/>
      <c r="F23" s="7"/>
      <c r="G23" s="7"/>
      <c r="H23" s="7"/>
    </row>
    <row r="24" spans="2:8" x14ac:dyDescent="0.35">
      <c r="B24" s="7"/>
      <c r="C24" s="7"/>
      <c r="D24" s="7"/>
      <c r="E24" s="7"/>
      <c r="F24" s="7"/>
      <c r="G24" s="7"/>
      <c r="H24" s="7"/>
    </row>
    <row r="25" spans="2:8" x14ac:dyDescent="0.35">
      <c r="B25" s="7"/>
      <c r="C25" s="7"/>
      <c r="D25" s="7"/>
      <c r="E25" s="7"/>
      <c r="F25" s="7"/>
      <c r="G25" s="7"/>
      <c r="H25" s="7"/>
    </row>
    <row r="26" spans="2:8" x14ac:dyDescent="0.35">
      <c r="B26" s="7"/>
      <c r="C26" s="7"/>
      <c r="D26" s="7"/>
      <c r="E26" s="7"/>
      <c r="F26" s="7"/>
      <c r="G26" s="7"/>
      <c r="H26" s="7"/>
    </row>
    <row r="27" spans="2:8" x14ac:dyDescent="0.35">
      <c r="B27" s="7"/>
      <c r="C27" s="7"/>
      <c r="D27" s="7"/>
      <c r="E27" s="7"/>
      <c r="F27" s="7"/>
      <c r="G27" s="7"/>
      <c r="H27" s="7"/>
    </row>
  </sheetData>
  <mergeCells count="2">
    <mergeCell ref="B8:I9"/>
    <mergeCell ref="B10:I10"/>
  </mergeCells>
  <pageMargins left="0.7" right="0.7" top="0.75" bottom="0.75" header="0.3" footer="0.3"/>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F658-2631-4FE4-9C10-25BD978A2D07}">
  <sheetPr>
    <tabColor rgb="FF002060"/>
  </sheetPr>
  <dimension ref="A1:I58"/>
  <sheetViews>
    <sheetView tabSelected="1" zoomScale="85" zoomScaleNormal="85" workbookViewId="0">
      <selection activeCell="N26" sqref="N26"/>
    </sheetView>
  </sheetViews>
  <sheetFormatPr defaultRowHeight="15.5" x14ac:dyDescent="0.35"/>
  <cols>
    <col min="1" max="1" width="31.53515625" customWidth="1"/>
    <col min="2" max="8" width="14.4609375" customWidth="1"/>
  </cols>
  <sheetData>
    <row r="1" spans="1:9" ht="21.75" customHeight="1" x14ac:dyDescent="0.35">
      <c r="A1" s="32"/>
      <c r="B1" s="48" t="s">
        <v>25</v>
      </c>
      <c r="C1" s="48"/>
      <c r="D1" s="48"/>
      <c r="E1" s="48"/>
      <c r="F1" s="48"/>
      <c r="G1" s="48"/>
      <c r="H1" s="48"/>
    </row>
    <row r="2" spans="1:9" ht="20.25" customHeight="1" x14ac:dyDescent="0.35">
      <c r="A2" s="2"/>
      <c r="B2" s="2" t="s">
        <v>18</v>
      </c>
      <c r="C2" s="2" t="s">
        <v>19</v>
      </c>
      <c r="D2" s="2" t="s">
        <v>20</v>
      </c>
      <c r="E2" s="2" t="s">
        <v>21</v>
      </c>
      <c r="F2" s="2" t="s">
        <v>22</v>
      </c>
      <c r="G2" s="2" t="s">
        <v>23</v>
      </c>
      <c r="H2" s="2" t="s">
        <v>24</v>
      </c>
    </row>
    <row r="3" spans="1:9" x14ac:dyDescent="0.35">
      <c r="A3" s="45" t="s">
        <v>80</v>
      </c>
      <c r="B3" s="36">
        <v>3</v>
      </c>
      <c r="C3" s="36">
        <v>3</v>
      </c>
      <c r="D3" s="36">
        <v>3</v>
      </c>
      <c r="E3" s="36">
        <v>3</v>
      </c>
      <c r="F3" s="36">
        <v>3</v>
      </c>
      <c r="G3" s="36">
        <v>3</v>
      </c>
      <c r="H3" s="36">
        <v>3</v>
      </c>
    </row>
    <row r="4" spans="1:9" x14ac:dyDescent="0.35">
      <c r="A4" s="45" t="s">
        <v>81</v>
      </c>
      <c r="B4" s="36">
        <v>2.9</v>
      </c>
      <c r="C4" s="36">
        <v>2.9</v>
      </c>
      <c r="D4" s="36">
        <v>2.9</v>
      </c>
      <c r="E4" s="36">
        <v>2.9</v>
      </c>
      <c r="F4" s="36">
        <v>2.9</v>
      </c>
      <c r="G4" s="36">
        <v>2.9</v>
      </c>
      <c r="H4" s="36">
        <v>2.9</v>
      </c>
    </row>
    <row r="5" spans="1:9" x14ac:dyDescent="0.35">
      <c r="A5" s="9" t="s">
        <v>2</v>
      </c>
      <c r="B5" s="12">
        <v>2.16</v>
      </c>
      <c r="C5" s="12">
        <v>1.83</v>
      </c>
      <c r="D5" s="12">
        <v>2.58</v>
      </c>
      <c r="E5" s="12">
        <v>3.06</v>
      </c>
      <c r="F5" s="12">
        <v>3.28</v>
      </c>
      <c r="G5" s="12">
        <v>3.32</v>
      </c>
      <c r="H5" s="12">
        <v>2.09</v>
      </c>
    </row>
    <row r="6" spans="1:9" x14ac:dyDescent="0.35">
      <c r="A6" s="9" t="s">
        <v>3</v>
      </c>
      <c r="B6" s="12">
        <v>3.28</v>
      </c>
      <c r="C6" s="12">
        <v>3.7</v>
      </c>
      <c r="D6" s="12">
        <v>3.79</v>
      </c>
      <c r="E6" s="12">
        <v>4</v>
      </c>
      <c r="F6" s="12">
        <v>4.1399999999999997</v>
      </c>
      <c r="G6" s="12">
        <v>4.17</v>
      </c>
      <c r="H6" s="12">
        <v>3.31</v>
      </c>
    </row>
    <row r="7" spans="1:9" x14ac:dyDescent="0.35">
      <c r="A7" s="9" t="s">
        <v>4</v>
      </c>
      <c r="B7" s="12">
        <v>4.05</v>
      </c>
      <c r="C7" s="12">
        <v>4.38</v>
      </c>
      <c r="D7" s="12">
        <v>4.33</v>
      </c>
      <c r="E7" s="12">
        <v>4.5</v>
      </c>
      <c r="F7" s="12">
        <v>4.6399999999999997</v>
      </c>
      <c r="G7" s="12">
        <v>4.75</v>
      </c>
      <c r="H7" s="12">
        <v>4.1399999999999997</v>
      </c>
    </row>
    <row r="8" spans="1:9" ht="7.5" hidden="1" customHeight="1" x14ac:dyDescent="0.35"/>
    <row r="9" spans="1:9" ht="41.25" customHeight="1" x14ac:dyDescent="0.35">
      <c r="A9" s="47" t="str">
        <f>"Mean scores for "&amp;A3&amp;" compared against all industry benchmaring of 16,321 respondants across 71 assessments."</f>
        <v>Mean scores for Organisation name 2024 current compared against all industry benchmaring of 16,321 respondants across 71 assessments.</v>
      </c>
      <c r="B9" s="47"/>
      <c r="C9" s="47"/>
      <c r="D9" s="47"/>
      <c r="E9" s="47"/>
      <c r="F9" s="47"/>
      <c r="G9" s="47"/>
      <c r="H9" s="47"/>
    </row>
    <row r="10" spans="1:9" x14ac:dyDescent="0.35">
      <c r="A10" s="10"/>
      <c r="B10" s="10"/>
      <c r="C10" s="10"/>
      <c r="D10" s="10"/>
      <c r="E10" s="10"/>
      <c r="F10" s="10"/>
      <c r="G10" s="10"/>
      <c r="H10" s="10"/>
      <c r="I10" s="10"/>
    </row>
    <row r="11" spans="1:9" x14ac:dyDescent="0.35">
      <c r="A11" s="10"/>
      <c r="B11" s="10"/>
      <c r="C11" s="10"/>
      <c r="D11" s="10"/>
      <c r="E11" s="10"/>
      <c r="F11" s="10"/>
      <c r="G11" s="10"/>
      <c r="H11" s="10"/>
      <c r="I11" s="10"/>
    </row>
    <row r="12" spans="1:9" x14ac:dyDescent="0.35">
      <c r="A12" s="10"/>
      <c r="B12" s="10"/>
      <c r="C12" s="10"/>
      <c r="D12" s="10"/>
      <c r="E12" s="10"/>
      <c r="F12" s="10"/>
      <c r="G12" s="10"/>
      <c r="H12" s="10"/>
      <c r="I12" s="10"/>
    </row>
    <row r="13" spans="1:9" x14ac:dyDescent="0.35">
      <c r="A13" s="10"/>
      <c r="B13" s="10"/>
      <c r="C13" s="10"/>
      <c r="D13" s="10"/>
      <c r="E13" s="10"/>
      <c r="F13" s="10"/>
      <c r="G13" s="10"/>
      <c r="H13" s="10"/>
      <c r="I13" s="10"/>
    </row>
    <row r="14" spans="1:9" x14ac:dyDescent="0.35">
      <c r="A14" s="10"/>
      <c r="B14" s="10"/>
      <c r="C14" s="10"/>
      <c r="D14" s="10"/>
      <c r="E14" s="10"/>
      <c r="F14" s="10"/>
      <c r="G14" s="10"/>
      <c r="H14" s="10"/>
      <c r="I14" s="10"/>
    </row>
    <row r="15" spans="1:9" x14ac:dyDescent="0.35">
      <c r="A15" s="10"/>
      <c r="B15" s="10"/>
      <c r="C15" s="10"/>
      <c r="D15" s="10"/>
      <c r="E15" s="10"/>
      <c r="F15" s="10"/>
      <c r="G15" s="10"/>
      <c r="H15" s="10"/>
      <c r="I15" s="10"/>
    </row>
    <row r="16" spans="1:9" x14ac:dyDescent="0.35">
      <c r="A16" s="10"/>
      <c r="B16" s="10"/>
      <c r="C16" s="10"/>
      <c r="D16" s="10"/>
      <c r="E16" s="10"/>
      <c r="F16" s="10"/>
      <c r="G16" s="10"/>
      <c r="H16" s="10"/>
      <c r="I16" s="10"/>
    </row>
    <row r="17" spans="1:9" x14ac:dyDescent="0.35">
      <c r="A17" s="10"/>
      <c r="B17" s="10"/>
      <c r="C17" s="10"/>
      <c r="D17" s="10"/>
      <c r="E17" s="10"/>
      <c r="F17" s="10"/>
      <c r="G17" s="10"/>
      <c r="H17" s="10"/>
      <c r="I17" s="10"/>
    </row>
    <row r="18" spans="1:9" x14ac:dyDescent="0.35">
      <c r="A18" s="10"/>
      <c r="B18" s="10"/>
      <c r="C18" s="10"/>
      <c r="D18" s="10"/>
      <c r="E18" s="10"/>
      <c r="F18" s="10"/>
      <c r="G18" s="10"/>
      <c r="H18" s="10"/>
      <c r="I18" s="10"/>
    </row>
    <row r="19" spans="1:9" x14ac:dyDescent="0.35">
      <c r="A19" s="10"/>
      <c r="B19" s="10"/>
      <c r="C19" s="10"/>
      <c r="D19" s="10"/>
      <c r="E19" s="10"/>
      <c r="F19" s="10"/>
      <c r="G19" s="10"/>
      <c r="H19" s="10"/>
      <c r="I19" s="10"/>
    </row>
    <row r="20" spans="1:9" x14ac:dyDescent="0.35">
      <c r="A20" s="10"/>
      <c r="B20" s="10"/>
      <c r="C20" s="10"/>
      <c r="D20" s="10"/>
      <c r="E20" s="10"/>
      <c r="F20" s="10"/>
      <c r="G20" s="10"/>
      <c r="H20" s="10"/>
      <c r="I20" s="10"/>
    </row>
    <row r="21" spans="1:9" x14ac:dyDescent="0.35">
      <c r="A21" s="10"/>
      <c r="B21" s="10"/>
      <c r="C21" s="10"/>
      <c r="D21" s="10"/>
      <c r="E21" s="10"/>
      <c r="F21" s="10"/>
      <c r="G21" s="10"/>
      <c r="H21" s="10"/>
      <c r="I21" s="10"/>
    </row>
    <row r="22" spans="1:9" x14ac:dyDescent="0.35">
      <c r="A22" s="10"/>
      <c r="B22" s="10"/>
      <c r="C22" s="10"/>
      <c r="D22" s="10"/>
      <c r="E22" s="10"/>
      <c r="F22" s="10"/>
      <c r="G22" s="10"/>
      <c r="H22" s="10"/>
      <c r="I22" s="10"/>
    </row>
    <row r="23" spans="1:9" x14ac:dyDescent="0.35">
      <c r="A23" s="10"/>
      <c r="B23" s="10"/>
      <c r="C23" s="10"/>
      <c r="D23" s="10"/>
      <c r="E23" s="10"/>
      <c r="F23" s="10"/>
      <c r="G23" s="10"/>
      <c r="H23" s="10"/>
      <c r="I23" s="10"/>
    </row>
    <row r="24" spans="1:9" x14ac:dyDescent="0.35">
      <c r="A24" s="10"/>
      <c r="B24" s="10"/>
      <c r="C24" s="10"/>
      <c r="D24" s="10"/>
      <c r="E24" s="10"/>
      <c r="F24" s="10"/>
      <c r="G24" s="10"/>
      <c r="H24" s="10"/>
      <c r="I24" s="10"/>
    </row>
    <row r="25" spans="1:9" x14ac:dyDescent="0.35">
      <c r="A25" s="10"/>
      <c r="B25" s="10"/>
      <c r="C25" s="10"/>
      <c r="D25" s="10"/>
      <c r="E25" s="10"/>
      <c r="F25" s="10"/>
      <c r="G25" s="10"/>
      <c r="H25" s="10"/>
      <c r="I25" s="10"/>
    </row>
    <row r="26" spans="1:9" x14ac:dyDescent="0.35">
      <c r="A26" s="10"/>
      <c r="B26" s="10"/>
      <c r="C26" s="10"/>
      <c r="D26" s="10"/>
      <c r="E26" s="10"/>
      <c r="F26" s="10"/>
      <c r="G26" s="10"/>
      <c r="H26" s="10"/>
      <c r="I26" s="10"/>
    </row>
    <row r="27" spans="1:9" x14ac:dyDescent="0.35">
      <c r="A27" s="10"/>
      <c r="B27" s="10"/>
      <c r="C27" s="10"/>
      <c r="D27" s="10"/>
      <c r="E27" s="10"/>
      <c r="F27" s="10"/>
      <c r="G27" s="10"/>
      <c r="H27" s="10"/>
      <c r="I27" s="10"/>
    </row>
    <row r="28" spans="1:9" x14ac:dyDescent="0.35">
      <c r="A28" s="10"/>
      <c r="B28" s="10"/>
      <c r="C28" s="10"/>
      <c r="D28" s="10"/>
      <c r="E28" s="10"/>
      <c r="F28" s="10"/>
      <c r="G28" s="10"/>
      <c r="H28" s="10"/>
      <c r="I28" s="10"/>
    </row>
    <row r="29" spans="1:9" x14ac:dyDescent="0.35">
      <c r="A29" s="10"/>
      <c r="B29" s="10"/>
      <c r="C29" s="10"/>
      <c r="D29" s="10"/>
      <c r="E29" s="10"/>
      <c r="F29" s="10"/>
      <c r="G29" s="10"/>
      <c r="H29" s="10"/>
      <c r="I29" s="10"/>
    </row>
    <row r="30" spans="1:9" x14ac:dyDescent="0.35">
      <c r="A30" s="10"/>
      <c r="B30" s="10"/>
      <c r="C30" s="10"/>
      <c r="D30" s="10"/>
      <c r="E30" s="10"/>
      <c r="F30" s="10"/>
      <c r="G30" s="10"/>
      <c r="H30" s="10"/>
      <c r="I30" s="10"/>
    </row>
    <row r="31" spans="1:9" x14ac:dyDescent="0.35">
      <c r="A31" s="10"/>
      <c r="B31" s="10"/>
      <c r="C31" s="10"/>
      <c r="D31" s="10"/>
      <c r="E31" s="10"/>
      <c r="F31" s="10"/>
      <c r="G31" s="10"/>
      <c r="H31" s="10"/>
      <c r="I31" s="10"/>
    </row>
    <row r="32" spans="1:9" x14ac:dyDescent="0.35">
      <c r="A32" s="10"/>
      <c r="B32" s="10"/>
      <c r="C32" s="10"/>
      <c r="D32" s="10"/>
      <c r="E32" s="10"/>
      <c r="F32" s="10"/>
      <c r="G32" s="10"/>
      <c r="H32" s="10"/>
      <c r="I32" s="10"/>
    </row>
    <row r="33" spans="1:9" x14ac:dyDescent="0.35">
      <c r="A33" s="10"/>
      <c r="B33" s="10"/>
      <c r="C33" s="10"/>
      <c r="D33" s="10"/>
      <c r="E33" s="10"/>
      <c r="F33" s="10"/>
      <c r="G33" s="10"/>
      <c r="H33" s="10"/>
      <c r="I33" s="10"/>
    </row>
    <row r="34" spans="1:9" x14ac:dyDescent="0.35">
      <c r="A34" s="10"/>
      <c r="B34" s="10"/>
      <c r="C34" s="10"/>
      <c r="D34" s="10"/>
      <c r="E34" s="10"/>
      <c r="F34" s="10"/>
      <c r="G34" s="10"/>
      <c r="H34" s="10"/>
      <c r="I34" s="10"/>
    </row>
    <row r="35" spans="1:9" x14ac:dyDescent="0.35">
      <c r="A35" s="10"/>
      <c r="B35" s="10"/>
      <c r="C35" s="10"/>
      <c r="D35" s="10"/>
      <c r="E35" s="10"/>
      <c r="F35" s="10"/>
      <c r="G35" s="10"/>
      <c r="H35" s="10"/>
      <c r="I35" s="10"/>
    </row>
    <row r="36" spans="1:9" x14ac:dyDescent="0.35">
      <c r="A36" s="10"/>
      <c r="B36" s="10"/>
      <c r="C36" s="10"/>
      <c r="D36" s="10"/>
      <c r="E36" s="10"/>
      <c r="F36" s="10"/>
      <c r="G36" s="10"/>
      <c r="H36" s="10"/>
      <c r="I36" s="10"/>
    </row>
    <row r="37" spans="1:9" x14ac:dyDescent="0.35">
      <c r="A37" s="10"/>
      <c r="B37" s="10"/>
      <c r="C37" s="10"/>
      <c r="D37" s="10"/>
      <c r="E37" s="10"/>
      <c r="F37" s="10"/>
      <c r="G37" s="10"/>
      <c r="H37" s="10"/>
      <c r="I37" s="10"/>
    </row>
    <row r="38" spans="1:9" x14ac:dyDescent="0.35">
      <c r="A38" s="10"/>
      <c r="B38" s="10"/>
      <c r="C38" s="10"/>
      <c r="D38" s="10"/>
      <c r="E38" s="10"/>
      <c r="F38" s="10"/>
      <c r="G38" s="10"/>
      <c r="H38" s="10"/>
      <c r="I38" s="10"/>
    </row>
    <row r="39" spans="1:9" x14ac:dyDescent="0.35">
      <c r="A39" s="10"/>
      <c r="B39" s="10"/>
      <c r="C39" s="10"/>
      <c r="D39" s="10"/>
      <c r="E39" s="10"/>
      <c r="F39" s="10"/>
      <c r="G39" s="10"/>
      <c r="H39" s="10"/>
      <c r="I39" s="10"/>
    </row>
    <row r="40" spans="1:9" x14ac:dyDescent="0.35">
      <c r="A40" s="10"/>
      <c r="B40" s="10"/>
      <c r="C40" s="10"/>
      <c r="D40" s="10"/>
      <c r="E40" s="10"/>
      <c r="F40" s="10"/>
      <c r="G40" s="10"/>
      <c r="H40" s="10"/>
      <c r="I40" s="10"/>
    </row>
    <row r="41" spans="1:9" x14ac:dyDescent="0.35">
      <c r="A41" s="10"/>
      <c r="B41" s="10"/>
      <c r="C41" s="10"/>
      <c r="D41" s="10"/>
      <c r="E41" s="10"/>
      <c r="F41" s="10"/>
      <c r="G41" s="10"/>
      <c r="H41" s="10"/>
      <c r="I41" s="10"/>
    </row>
    <row r="42" spans="1:9" x14ac:dyDescent="0.35">
      <c r="A42" s="10"/>
      <c r="B42" s="10"/>
      <c r="C42" s="10"/>
      <c r="D42" s="10"/>
      <c r="E42" s="10"/>
      <c r="F42" s="10"/>
      <c r="G42" s="10"/>
      <c r="H42" s="10"/>
      <c r="I42" s="10"/>
    </row>
    <row r="43" spans="1:9" x14ac:dyDescent="0.35">
      <c r="A43" s="10"/>
      <c r="B43" s="10"/>
      <c r="C43" s="10"/>
      <c r="D43" s="10"/>
      <c r="E43" s="10"/>
      <c r="F43" s="10"/>
      <c r="G43" s="10"/>
      <c r="H43" s="10"/>
      <c r="I43" s="10"/>
    </row>
    <row r="44" spans="1:9" x14ac:dyDescent="0.35">
      <c r="A44" s="10"/>
      <c r="B44" s="10"/>
      <c r="C44" s="10"/>
      <c r="D44" s="10"/>
      <c r="E44" s="10"/>
      <c r="F44" s="10"/>
      <c r="G44" s="10"/>
      <c r="H44" s="10"/>
      <c r="I44" s="10"/>
    </row>
    <row r="45" spans="1:9" x14ac:dyDescent="0.35">
      <c r="A45" s="10"/>
      <c r="B45" s="10"/>
      <c r="C45" s="10"/>
      <c r="D45" s="10"/>
      <c r="E45" s="10"/>
      <c r="F45" s="10"/>
      <c r="G45" s="10"/>
      <c r="H45" s="10"/>
      <c r="I45" s="10"/>
    </row>
    <row r="46" spans="1:9" x14ac:dyDescent="0.35">
      <c r="A46" s="10"/>
      <c r="B46" s="10"/>
      <c r="C46" s="10"/>
      <c r="D46" s="10"/>
      <c r="E46" s="10"/>
      <c r="F46" s="10"/>
      <c r="G46" s="10"/>
      <c r="H46" s="10"/>
      <c r="I46" s="10"/>
    </row>
    <row r="47" spans="1:9" x14ac:dyDescent="0.35">
      <c r="A47" s="10"/>
      <c r="B47" s="10"/>
      <c r="C47" s="10"/>
      <c r="D47" s="10"/>
      <c r="E47" s="10"/>
      <c r="F47" s="10"/>
      <c r="G47" s="10"/>
      <c r="H47" s="10"/>
      <c r="I47" s="10"/>
    </row>
    <row r="48" spans="1:9" x14ac:dyDescent="0.35">
      <c r="A48" s="10"/>
      <c r="B48" s="10"/>
      <c r="C48" s="10"/>
      <c r="D48" s="10"/>
      <c r="E48" s="10"/>
      <c r="F48" s="10"/>
      <c r="G48" s="10"/>
      <c r="H48" s="10"/>
      <c r="I48" s="10"/>
    </row>
    <row r="49" spans="1:9" x14ac:dyDescent="0.35">
      <c r="A49" s="10"/>
      <c r="B49" s="10"/>
      <c r="C49" s="10"/>
      <c r="D49" s="10"/>
      <c r="E49" s="10"/>
      <c r="F49" s="10"/>
      <c r="G49" s="10"/>
      <c r="H49" s="10"/>
      <c r="I49" s="10"/>
    </row>
    <row r="50" spans="1:9" x14ac:dyDescent="0.35">
      <c r="A50" s="10"/>
      <c r="B50" s="10"/>
      <c r="C50" s="10"/>
      <c r="D50" s="10"/>
      <c r="E50" s="10"/>
      <c r="F50" s="10"/>
      <c r="G50" s="10"/>
      <c r="H50" s="10"/>
      <c r="I50" s="10"/>
    </row>
    <row r="51" spans="1:9" x14ac:dyDescent="0.35">
      <c r="A51" s="10"/>
      <c r="B51" s="10"/>
      <c r="C51" s="10"/>
      <c r="D51" s="10"/>
      <c r="E51" s="10"/>
      <c r="F51" s="10"/>
      <c r="G51" s="10"/>
      <c r="H51" s="10"/>
      <c r="I51" s="10"/>
    </row>
    <row r="52" spans="1:9" x14ac:dyDescent="0.35">
      <c r="A52" s="10"/>
      <c r="B52" s="10"/>
      <c r="C52" s="10"/>
      <c r="D52" s="10"/>
      <c r="E52" s="10"/>
      <c r="F52" s="10"/>
      <c r="G52" s="10"/>
      <c r="H52" s="10"/>
      <c r="I52" s="10"/>
    </row>
    <row r="53" spans="1:9" x14ac:dyDescent="0.35">
      <c r="A53" s="10"/>
      <c r="B53" s="10"/>
      <c r="C53" s="10"/>
      <c r="D53" s="10"/>
      <c r="E53" s="10"/>
      <c r="F53" s="10"/>
      <c r="G53" s="10"/>
      <c r="H53" s="10"/>
      <c r="I53" s="10"/>
    </row>
    <row r="54" spans="1:9" x14ac:dyDescent="0.35">
      <c r="A54" s="10"/>
      <c r="B54" s="10"/>
      <c r="C54" s="10"/>
      <c r="D54" s="10"/>
      <c r="E54" s="10"/>
      <c r="F54" s="10"/>
      <c r="G54" s="10"/>
      <c r="H54" s="10"/>
      <c r="I54" s="10"/>
    </row>
    <row r="55" spans="1:9" x14ac:dyDescent="0.35">
      <c r="A55" s="10"/>
      <c r="B55" s="10"/>
      <c r="C55" s="10"/>
      <c r="D55" s="10"/>
      <c r="E55" s="10"/>
      <c r="F55" s="10"/>
      <c r="G55" s="10"/>
      <c r="H55" s="10"/>
      <c r="I55" s="10"/>
    </row>
    <row r="56" spans="1:9" x14ac:dyDescent="0.35">
      <c r="A56" s="10"/>
      <c r="B56" s="10"/>
      <c r="C56" s="10"/>
      <c r="D56" s="10"/>
      <c r="E56" s="10"/>
      <c r="F56" s="10"/>
      <c r="G56" s="10"/>
      <c r="H56" s="10"/>
      <c r="I56" s="10"/>
    </row>
    <row r="57" spans="1:9" x14ac:dyDescent="0.35">
      <c r="A57" s="10"/>
      <c r="B57" s="10"/>
      <c r="C57" s="10"/>
      <c r="D57" s="10"/>
      <c r="E57" s="10"/>
      <c r="F57" s="10"/>
      <c r="G57" s="10"/>
      <c r="H57" s="10"/>
      <c r="I57" s="10"/>
    </row>
    <row r="58" spans="1:9" x14ac:dyDescent="0.35">
      <c r="A58" s="10"/>
      <c r="B58" s="10"/>
      <c r="C58" s="10"/>
      <c r="D58" s="10"/>
      <c r="E58" s="10"/>
      <c r="F58" s="10"/>
      <c r="G58" s="10"/>
      <c r="H58" s="10"/>
      <c r="I58" s="10"/>
    </row>
  </sheetData>
  <mergeCells count="2">
    <mergeCell ref="A9:H9"/>
    <mergeCell ref="B1:H1"/>
  </mergeCells>
  <pageMargins left="0.7" right="0.7" top="0.75" bottom="0.75" header="0.3" footer="0.3"/>
  <pageSetup paperSize="9" scale="62"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890D-0DD4-4371-875C-FC1149FDF693}">
  <sheetPr>
    <tabColor rgb="FF0070C0"/>
  </sheetPr>
  <dimension ref="A1:X113"/>
  <sheetViews>
    <sheetView zoomScale="85" zoomScaleNormal="85" zoomScaleSheetLayoutView="40" workbookViewId="0">
      <selection activeCell="M18" sqref="M18"/>
    </sheetView>
  </sheetViews>
  <sheetFormatPr defaultRowHeight="15.5" x14ac:dyDescent="0.35"/>
  <cols>
    <col min="1" max="1" width="45.23046875" customWidth="1"/>
    <col min="2" max="2" width="24.07421875" customWidth="1"/>
    <col min="3" max="9" width="11" style="1" customWidth="1"/>
  </cols>
  <sheetData>
    <row r="1" spans="1:10" ht="39" customHeight="1" x14ac:dyDescent="0.35">
      <c r="A1" s="29" t="s">
        <v>9</v>
      </c>
      <c r="B1" s="30"/>
      <c r="C1" s="31" t="s">
        <v>18</v>
      </c>
      <c r="D1" s="31" t="s">
        <v>19</v>
      </c>
      <c r="E1" s="31" t="s">
        <v>20</v>
      </c>
      <c r="F1" s="31" t="s">
        <v>21</v>
      </c>
      <c r="G1" s="31" t="s">
        <v>22</v>
      </c>
      <c r="H1" s="31" t="s">
        <v>23</v>
      </c>
      <c r="I1" s="31" t="s">
        <v>24</v>
      </c>
    </row>
    <row r="2" spans="1:10" x14ac:dyDescent="0.35">
      <c r="A2" s="22" t="s">
        <v>75</v>
      </c>
      <c r="B2" s="11" t="s">
        <v>2</v>
      </c>
      <c r="C2" s="12">
        <f>VLOOKUP($A2,$A96:$X110, 4, FALSE)</f>
        <v>2.16</v>
      </c>
      <c r="D2" s="12">
        <f>VLOOKUP($A2,$A96:$X110, 5, FALSE)</f>
        <v>1.83</v>
      </c>
      <c r="E2" s="12">
        <f>VLOOKUP($A2,$A96:$X110, 6, FALSE)</f>
        <v>2.58</v>
      </c>
      <c r="F2" s="12">
        <f>VLOOKUP($A2,$A96:$X110, 7, FALSE)</f>
        <v>3.06</v>
      </c>
      <c r="G2" s="12">
        <f>VLOOKUP($A2,$A96:$X110, 8, FALSE)</f>
        <v>3.28</v>
      </c>
      <c r="H2" s="12">
        <f>VLOOKUP($A2,$A96:$X110, 9, FALSE)</f>
        <v>3.32</v>
      </c>
      <c r="I2" s="12">
        <f>VLOOKUP($A2,$A96:$X110, 10, FALSE)</f>
        <v>2.09</v>
      </c>
    </row>
    <row r="3" spans="1:10" x14ac:dyDescent="0.35">
      <c r="A3" s="13"/>
      <c r="B3" s="11" t="s">
        <v>3</v>
      </c>
      <c r="C3" s="12">
        <f>VLOOKUP($A2,$A96:$X110, 11, FALSE)</f>
        <v>3.28</v>
      </c>
      <c r="D3" s="12">
        <f>VLOOKUP($A2,$A96:$X110, 12, FALSE)</f>
        <v>3.7</v>
      </c>
      <c r="E3" s="12">
        <f>VLOOKUP($A2,$A96:$X110, 13, FALSE)</f>
        <v>3.79</v>
      </c>
      <c r="F3" s="12">
        <f>VLOOKUP($A2,$A96:$X110, 14, FALSE)</f>
        <v>4</v>
      </c>
      <c r="G3" s="12">
        <f>VLOOKUP($A2,$A96:$X110, 15, FALSE)</f>
        <v>4.1399999999999997</v>
      </c>
      <c r="H3" s="12">
        <f>VLOOKUP($A2,$A96:$X110, 16, FALSE)</f>
        <v>4.17</v>
      </c>
      <c r="I3" s="12">
        <f>VLOOKUP($A2,$A96:$X110, 17, FALSE)</f>
        <v>3.31</v>
      </c>
    </row>
    <row r="4" spans="1:10" x14ac:dyDescent="0.35">
      <c r="A4" s="13"/>
      <c r="B4" s="11" t="s">
        <v>4</v>
      </c>
      <c r="C4" s="12">
        <f>VLOOKUP($A2,$A96:$X110, 18, FALSE)</f>
        <v>4.05</v>
      </c>
      <c r="D4" s="12">
        <f>VLOOKUP($A2,$A96:$X110, 19, FALSE)</f>
        <v>4.38</v>
      </c>
      <c r="E4" s="12">
        <f>VLOOKUP($A2,$A96:$X110, 20, FALSE)</f>
        <v>4.33</v>
      </c>
      <c r="F4" s="12">
        <f>VLOOKUP($A2,$A96:$X110, 21, FALSE)</f>
        <v>4.5</v>
      </c>
      <c r="G4" s="12">
        <f>VLOOKUP($A2,$A96:$X110, 22, FALSE)</f>
        <v>4.6399999999999997</v>
      </c>
      <c r="H4" s="12">
        <f>VLOOKUP($A2,$A96:$X110, 23, FALSE)</f>
        <v>4.75</v>
      </c>
      <c r="I4" s="12">
        <f>VLOOKUP($A2,$A96:$X110, 24, FALSE)</f>
        <v>4.1399999999999997</v>
      </c>
    </row>
    <row r="5" spans="1:10" x14ac:dyDescent="0.35">
      <c r="A5" s="15"/>
      <c r="B5" s="38" t="str">
        <f>'SIT Benchmarking'!A3</f>
        <v>Organisation name 2024 current</v>
      </c>
      <c r="C5" s="39">
        <f>'SIT Benchmarking'!B3</f>
        <v>3</v>
      </c>
      <c r="D5" s="39">
        <f>'SIT Benchmarking'!C3</f>
        <v>3</v>
      </c>
      <c r="E5" s="39">
        <f>'SIT Benchmarking'!D3</f>
        <v>3</v>
      </c>
      <c r="F5" s="39">
        <f>'SIT Benchmarking'!E3</f>
        <v>3</v>
      </c>
      <c r="G5" s="39">
        <f>'SIT Benchmarking'!F3</f>
        <v>3</v>
      </c>
      <c r="H5" s="39">
        <f>'SIT Benchmarking'!G3</f>
        <v>3</v>
      </c>
      <c r="I5" s="39">
        <f>'SIT Benchmarking'!H3</f>
        <v>3</v>
      </c>
    </row>
    <row r="6" spans="1:10" x14ac:dyDescent="0.35">
      <c r="A6" s="14"/>
      <c r="B6" s="38" t="str">
        <f>'SIT Benchmarking'!A4</f>
        <v>Organisation name 2023 last year</v>
      </c>
      <c r="C6" s="39">
        <f>'SIT Benchmarking'!B4</f>
        <v>2.9</v>
      </c>
      <c r="D6" s="39">
        <f>'SIT Benchmarking'!C4</f>
        <v>2.9</v>
      </c>
      <c r="E6" s="39">
        <f>'SIT Benchmarking'!D4</f>
        <v>2.9</v>
      </c>
      <c r="F6" s="39">
        <f>'SIT Benchmarking'!E4</f>
        <v>2.9</v>
      </c>
      <c r="G6" s="39">
        <f>'SIT Benchmarking'!F4</f>
        <v>2.9</v>
      </c>
      <c r="H6" s="39">
        <f>'SIT Benchmarking'!G4</f>
        <v>2.9</v>
      </c>
      <c r="I6" s="39">
        <f>'SIT Benchmarking'!H4</f>
        <v>2.9</v>
      </c>
    </row>
    <row r="7" spans="1:10" hidden="1" x14ac:dyDescent="0.35">
      <c r="A7" s="15" t="s">
        <v>6</v>
      </c>
      <c r="B7" s="16">
        <f>VLOOKUP($A2,$A96:$X110, 3, FALSE)</f>
        <v>48056</v>
      </c>
      <c r="C7" s="17">
        <f>C6-C3</f>
        <v>-0.37999999999999989</v>
      </c>
      <c r="D7" s="17">
        <f t="shared" ref="D7:I7" si="0">D6-D3</f>
        <v>-0.80000000000000027</v>
      </c>
      <c r="E7" s="17">
        <f t="shared" si="0"/>
        <v>-0.89000000000000012</v>
      </c>
      <c r="F7" s="17">
        <f t="shared" si="0"/>
        <v>-1.1000000000000001</v>
      </c>
      <c r="G7" s="17">
        <f t="shared" si="0"/>
        <v>-1.2399999999999998</v>
      </c>
      <c r="H7" s="17">
        <f t="shared" si="0"/>
        <v>-1.27</v>
      </c>
      <c r="I7" s="17">
        <f t="shared" si="0"/>
        <v>-0.41000000000000014</v>
      </c>
    </row>
    <row r="8" spans="1:10" hidden="1" x14ac:dyDescent="0.35">
      <c r="A8" s="15" t="s">
        <v>7</v>
      </c>
      <c r="B8" s="16">
        <f>VLOOKUP($A2,$A96:$X110, 2, FALSE)</f>
        <v>188</v>
      </c>
      <c r="C8" s="18"/>
      <c r="D8" s="18"/>
      <c r="E8" s="18"/>
      <c r="F8" s="18"/>
      <c r="G8" s="18"/>
      <c r="H8" s="18"/>
      <c r="I8" s="18"/>
    </row>
    <row r="9" spans="1:10" s="14" customFormat="1" ht="30.75" customHeight="1" x14ac:dyDescent="0.35">
      <c r="A9" s="47" t="str">
        <f>B6&amp;" compared against the "&amp;A2&amp;" comparison group, that consist of "&amp;B7&amp;" respondants across "&amp;B8&amp;" assessments."</f>
        <v>Organisation name 2023 last year compared against the All Industry August 2024 comparison group, that consist of 48056 respondants across 188 assessments.</v>
      </c>
      <c r="B9" s="47"/>
      <c r="C9" s="47"/>
      <c r="D9" s="47"/>
      <c r="E9" s="47"/>
      <c r="F9" s="47"/>
      <c r="G9" s="47"/>
      <c r="H9" s="47"/>
      <c r="I9" s="47"/>
    </row>
    <row r="10" spans="1:10" x14ac:dyDescent="0.35">
      <c r="A10" s="10"/>
      <c r="B10" s="10"/>
      <c r="C10" s="23"/>
      <c r="D10" s="23"/>
      <c r="E10" s="23"/>
      <c r="F10" s="23"/>
      <c r="G10" s="23"/>
      <c r="H10" s="23"/>
      <c r="I10" s="23"/>
      <c r="J10" s="10"/>
    </row>
    <row r="11" spans="1:10" x14ac:dyDescent="0.35">
      <c r="A11" s="10"/>
      <c r="B11" s="10"/>
      <c r="C11" s="23"/>
      <c r="D11" s="23"/>
      <c r="E11" s="23"/>
      <c r="F11" s="23"/>
      <c r="G11" s="23"/>
      <c r="H11" s="23"/>
      <c r="I11" s="23"/>
      <c r="J11" s="10"/>
    </row>
    <row r="12" spans="1:10" x14ac:dyDescent="0.35">
      <c r="A12" s="10"/>
      <c r="B12" s="10"/>
      <c r="C12" s="23"/>
      <c r="D12" s="23"/>
      <c r="E12" s="23"/>
      <c r="F12" s="23"/>
      <c r="G12" s="23"/>
      <c r="H12" s="23"/>
      <c r="I12" s="23"/>
      <c r="J12" s="10"/>
    </row>
    <row r="13" spans="1:10" x14ac:dyDescent="0.35">
      <c r="A13" s="10"/>
      <c r="B13" s="10"/>
      <c r="C13" s="23"/>
      <c r="D13" s="23"/>
      <c r="E13" s="23"/>
      <c r="F13" s="23"/>
      <c r="G13" s="23"/>
      <c r="H13" s="23"/>
      <c r="I13" s="23"/>
      <c r="J13" s="10"/>
    </row>
    <row r="14" spans="1:10" x14ac:dyDescent="0.35">
      <c r="A14" s="10"/>
      <c r="B14" s="10"/>
      <c r="C14" s="23"/>
      <c r="D14" s="23"/>
      <c r="E14" s="23"/>
      <c r="F14" s="23"/>
      <c r="G14" s="23"/>
      <c r="H14" s="23"/>
      <c r="I14" s="23"/>
      <c r="J14" s="10"/>
    </row>
    <row r="15" spans="1:10" x14ac:dyDescent="0.35">
      <c r="A15" s="10"/>
      <c r="B15" s="10"/>
      <c r="C15" s="23"/>
      <c r="D15" s="23"/>
      <c r="E15" s="23"/>
      <c r="F15" s="23"/>
      <c r="G15" s="23"/>
      <c r="H15" s="23"/>
      <c r="I15" s="23"/>
      <c r="J15" s="10"/>
    </row>
    <row r="16" spans="1:10" x14ac:dyDescent="0.35">
      <c r="A16" s="10"/>
      <c r="B16" s="10"/>
      <c r="C16" s="23"/>
      <c r="D16" s="23"/>
      <c r="E16" s="23"/>
      <c r="F16" s="23"/>
      <c r="G16" s="23"/>
      <c r="H16" s="23"/>
      <c r="I16" s="23"/>
      <c r="J16" s="10"/>
    </row>
    <row r="17" spans="1:10" x14ac:dyDescent="0.35">
      <c r="A17" s="10"/>
      <c r="B17" s="10"/>
      <c r="C17" s="23"/>
      <c r="D17" s="23"/>
      <c r="E17" s="23"/>
      <c r="F17" s="23"/>
      <c r="G17" s="23"/>
      <c r="H17" s="23"/>
      <c r="I17" s="23"/>
      <c r="J17" s="10"/>
    </row>
    <row r="18" spans="1:10" x14ac:dyDescent="0.35">
      <c r="A18" s="10"/>
      <c r="B18" s="10"/>
      <c r="C18" s="23"/>
      <c r="D18" s="23"/>
      <c r="E18" s="23"/>
      <c r="F18" s="23"/>
      <c r="G18" s="23"/>
      <c r="H18" s="23"/>
      <c r="I18" s="23"/>
      <c r="J18" s="10"/>
    </row>
    <row r="19" spans="1:10" x14ac:dyDescent="0.35">
      <c r="A19" s="10"/>
      <c r="B19" s="10"/>
      <c r="C19" s="23"/>
      <c r="D19" s="23"/>
      <c r="E19" s="23"/>
      <c r="F19" s="23"/>
      <c r="G19" s="23"/>
      <c r="H19" s="23"/>
      <c r="I19" s="23"/>
      <c r="J19" s="10"/>
    </row>
    <row r="20" spans="1:10" x14ac:dyDescent="0.35">
      <c r="A20" s="10"/>
      <c r="B20" s="10"/>
      <c r="C20" s="23"/>
      <c r="D20" s="23"/>
      <c r="E20" s="23"/>
      <c r="F20" s="23"/>
      <c r="G20" s="23"/>
      <c r="H20" s="23"/>
      <c r="I20" s="23"/>
      <c r="J20" s="10"/>
    </row>
    <row r="21" spans="1:10" x14ac:dyDescent="0.35">
      <c r="A21" s="10"/>
      <c r="B21" s="10"/>
      <c r="C21" s="23"/>
      <c r="D21" s="23"/>
      <c r="E21" s="23"/>
      <c r="F21" s="23"/>
      <c r="G21" s="23"/>
      <c r="H21" s="23"/>
      <c r="I21" s="23"/>
      <c r="J21" s="10"/>
    </row>
    <row r="22" spans="1:10" x14ac:dyDescent="0.35">
      <c r="A22" s="10"/>
      <c r="B22" s="10"/>
      <c r="C22" s="23"/>
      <c r="D22" s="23"/>
      <c r="E22" s="23"/>
      <c r="F22" s="23"/>
      <c r="G22" s="23"/>
      <c r="H22" s="23"/>
      <c r="I22" s="23"/>
      <c r="J22" s="10"/>
    </row>
    <row r="23" spans="1:10" x14ac:dyDescent="0.35">
      <c r="A23" s="10"/>
      <c r="B23" s="10"/>
      <c r="C23" s="23"/>
      <c r="D23" s="23"/>
      <c r="E23" s="23"/>
      <c r="F23" s="23"/>
      <c r="G23" s="23"/>
      <c r="H23" s="23"/>
      <c r="I23" s="23"/>
      <c r="J23" s="10"/>
    </row>
    <row r="24" spans="1:10" x14ac:dyDescent="0.35">
      <c r="A24" s="10"/>
      <c r="B24" s="10"/>
      <c r="C24" s="23"/>
      <c r="D24" s="23"/>
      <c r="E24" s="23"/>
      <c r="F24" s="23"/>
      <c r="G24" s="23"/>
      <c r="H24" s="23"/>
      <c r="I24" s="23"/>
      <c r="J24" s="10"/>
    </row>
    <row r="25" spans="1:10" x14ac:dyDescent="0.35">
      <c r="A25" s="10"/>
      <c r="B25" s="10"/>
      <c r="C25" s="23"/>
      <c r="D25" s="23"/>
      <c r="E25" s="23"/>
      <c r="F25" s="23"/>
      <c r="G25" s="23"/>
      <c r="H25" s="23"/>
      <c r="I25" s="23"/>
      <c r="J25" s="10"/>
    </row>
    <row r="26" spans="1:10" x14ac:dyDescent="0.35">
      <c r="A26" s="10"/>
      <c r="B26" s="10"/>
      <c r="C26" s="23"/>
      <c r="D26" s="23"/>
      <c r="E26" s="23"/>
      <c r="F26" s="23"/>
      <c r="G26" s="23"/>
      <c r="H26" s="23"/>
      <c r="I26" s="23"/>
      <c r="J26" s="10"/>
    </row>
    <row r="27" spans="1:10" x14ac:dyDescent="0.35">
      <c r="A27" s="10"/>
      <c r="B27" s="10"/>
      <c r="C27" s="23"/>
      <c r="D27" s="23"/>
      <c r="E27" s="23"/>
      <c r="F27" s="23"/>
      <c r="G27" s="23"/>
      <c r="H27" s="23"/>
      <c r="I27" s="23"/>
      <c r="J27" s="10"/>
    </row>
    <row r="28" spans="1:10" x14ac:dyDescent="0.35">
      <c r="A28" s="10"/>
      <c r="B28" s="10"/>
      <c r="C28" s="23"/>
      <c r="D28" s="23"/>
      <c r="E28" s="23"/>
      <c r="F28" s="23"/>
      <c r="G28" s="23"/>
      <c r="H28" s="23"/>
      <c r="I28" s="23"/>
      <c r="J28" s="10"/>
    </row>
    <row r="29" spans="1:10" x14ac:dyDescent="0.35">
      <c r="A29" s="10"/>
      <c r="B29" s="10"/>
      <c r="C29" s="23"/>
      <c r="D29" s="23"/>
      <c r="E29" s="23"/>
      <c r="F29" s="23"/>
      <c r="G29" s="23"/>
      <c r="H29" s="23"/>
      <c r="I29" s="23"/>
      <c r="J29" s="10"/>
    </row>
    <row r="30" spans="1:10" x14ac:dyDescent="0.35">
      <c r="A30" s="10"/>
      <c r="B30" s="10"/>
      <c r="C30" s="23"/>
      <c r="D30" s="23"/>
      <c r="E30" s="23"/>
      <c r="F30" s="23"/>
      <c r="G30" s="23"/>
      <c r="H30" s="23"/>
      <c r="I30" s="23"/>
      <c r="J30" s="10"/>
    </row>
    <row r="31" spans="1:10" x14ac:dyDescent="0.35">
      <c r="A31" s="10"/>
      <c r="B31" s="10"/>
      <c r="C31" s="23"/>
      <c r="D31" s="23"/>
      <c r="E31" s="23"/>
      <c r="F31" s="23"/>
      <c r="G31" s="23"/>
      <c r="H31" s="23"/>
      <c r="I31" s="23"/>
      <c r="J31" s="10"/>
    </row>
    <row r="32" spans="1:10" x14ac:dyDescent="0.35">
      <c r="A32" s="10"/>
      <c r="B32" s="10"/>
      <c r="C32" s="23"/>
      <c r="D32" s="23"/>
      <c r="E32" s="23"/>
      <c r="F32" s="23"/>
      <c r="G32" s="23"/>
      <c r="H32" s="23"/>
      <c r="I32" s="23"/>
      <c r="J32" s="10"/>
    </row>
    <row r="33" spans="1:10" x14ac:dyDescent="0.35">
      <c r="A33" s="10"/>
      <c r="B33" s="10"/>
      <c r="C33" s="23"/>
      <c r="D33" s="23"/>
      <c r="E33" s="23"/>
      <c r="F33" s="23"/>
      <c r="G33" s="23"/>
      <c r="H33" s="23"/>
      <c r="I33" s="23"/>
      <c r="J33" s="10"/>
    </row>
    <row r="34" spans="1:10" ht="25" x14ac:dyDescent="0.35">
      <c r="A34" s="10"/>
      <c r="B34" s="24"/>
      <c r="C34" s="25" t="str">
        <f>C1</f>
        <v>Demands</v>
      </c>
      <c r="D34" s="25" t="str">
        <f t="shared" ref="D34:I34" si="1">D1</f>
        <v>Control</v>
      </c>
      <c r="E34" s="25" t="str">
        <f t="shared" si="1"/>
        <v>Managers' Support</v>
      </c>
      <c r="F34" s="25" t="str">
        <f t="shared" si="1"/>
        <v>Peer Support</v>
      </c>
      <c r="G34" s="25" t="str">
        <f t="shared" si="1"/>
        <v>Relationships</v>
      </c>
      <c r="H34" s="25" t="str">
        <f t="shared" si="1"/>
        <v>Role</v>
      </c>
      <c r="I34" s="25" t="str">
        <f t="shared" si="1"/>
        <v>Change</v>
      </c>
      <c r="J34" s="10"/>
    </row>
    <row r="35" spans="1:10" x14ac:dyDescent="0.35">
      <c r="A35" s="10"/>
      <c r="B35" s="24" t="s">
        <v>2</v>
      </c>
      <c r="C35" s="26">
        <f>C2</f>
        <v>2.16</v>
      </c>
      <c r="D35" s="26">
        <f t="shared" ref="D35:I35" si="2">D2</f>
        <v>1.83</v>
      </c>
      <c r="E35" s="26">
        <f t="shared" si="2"/>
        <v>2.58</v>
      </c>
      <c r="F35" s="26">
        <f t="shared" si="2"/>
        <v>3.06</v>
      </c>
      <c r="G35" s="26">
        <f t="shared" si="2"/>
        <v>3.28</v>
      </c>
      <c r="H35" s="26">
        <f t="shared" si="2"/>
        <v>3.32</v>
      </c>
      <c r="I35" s="26">
        <f t="shared" si="2"/>
        <v>2.09</v>
      </c>
      <c r="J35" s="10"/>
    </row>
    <row r="36" spans="1:10" x14ac:dyDescent="0.35">
      <c r="A36" s="10"/>
      <c r="B36" s="24" t="s">
        <v>3</v>
      </c>
      <c r="C36" s="26">
        <f>C3-C2</f>
        <v>1.1199999999999997</v>
      </c>
      <c r="D36" s="26">
        <f t="shared" ref="D36:I36" si="3">D3-D2</f>
        <v>1.87</v>
      </c>
      <c r="E36" s="26">
        <f t="shared" si="3"/>
        <v>1.21</v>
      </c>
      <c r="F36" s="26">
        <f t="shared" si="3"/>
        <v>0.94</v>
      </c>
      <c r="G36" s="26">
        <f t="shared" si="3"/>
        <v>0.85999999999999988</v>
      </c>
      <c r="H36" s="26">
        <f t="shared" si="3"/>
        <v>0.85000000000000009</v>
      </c>
      <c r="I36" s="26">
        <f t="shared" si="3"/>
        <v>1.2200000000000002</v>
      </c>
      <c r="J36" s="10"/>
    </row>
    <row r="37" spans="1:10" x14ac:dyDescent="0.35">
      <c r="A37" s="10"/>
      <c r="B37" s="24" t="s">
        <v>4</v>
      </c>
      <c r="C37" s="26">
        <f>C4-C3</f>
        <v>0.77</v>
      </c>
      <c r="D37" s="26">
        <f t="shared" ref="D37:I37" si="4">D4-D3</f>
        <v>0.67999999999999972</v>
      </c>
      <c r="E37" s="26">
        <f t="shared" si="4"/>
        <v>0.54</v>
      </c>
      <c r="F37" s="26">
        <f t="shared" si="4"/>
        <v>0.5</v>
      </c>
      <c r="G37" s="26">
        <f t="shared" si="4"/>
        <v>0.5</v>
      </c>
      <c r="H37" s="26">
        <f t="shared" si="4"/>
        <v>0.58000000000000007</v>
      </c>
      <c r="I37" s="26">
        <f t="shared" si="4"/>
        <v>0.82999999999999963</v>
      </c>
      <c r="J37" s="10"/>
    </row>
    <row r="38" spans="1:10" x14ac:dyDescent="0.35">
      <c r="A38" s="10"/>
      <c r="B38" s="24" t="str">
        <f>B6</f>
        <v>Organisation name 2023 last year</v>
      </c>
      <c r="C38" s="26">
        <f t="shared" ref="C38:I38" si="5">C6</f>
        <v>2.9</v>
      </c>
      <c r="D38" s="26">
        <f t="shared" si="5"/>
        <v>2.9</v>
      </c>
      <c r="E38" s="26">
        <f t="shared" si="5"/>
        <v>2.9</v>
      </c>
      <c r="F38" s="26">
        <f t="shared" si="5"/>
        <v>2.9</v>
      </c>
      <c r="G38" s="26">
        <f t="shared" si="5"/>
        <v>2.9</v>
      </c>
      <c r="H38" s="26">
        <f t="shared" si="5"/>
        <v>2.9</v>
      </c>
      <c r="I38" s="26">
        <f t="shared" si="5"/>
        <v>2.9</v>
      </c>
      <c r="J38" s="10"/>
    </row>
    <row r="39" spans="1:10" x14ac:dyDescent="0.35">
      <c r="A39" s="10"/>
      <c r="B39" s="10"/>
      <c r="C39" s="23"/>
      <c r="D39" s="23"/>
      <c r="E39" s="23"/>
      <c r="F39" s="23"/>
      <c r="G39" s="23"/>
      <c r="H39" s="23"/>
      <c r="I39" s="23"/>
      <c r="J39" s="10"/>
    </row>
    <row r="40" spans="1:10" x14ac:dyDescent="0.35">
      <c r="A40" s="10"/>
      <c r="B40" s="10"/>
      <c r="C40" s="23"/>
      <c r="D40" s="23"/>
      <c r="E40" s="23"/>
      <c r="F40" s="23"/>
      <c r="G40" s="23"/>
      <c r="H40" s="23"/>
      <c r="I40" s="23"/>
      <c r="J40" s="10"/>
    </row>
    <row r="41" spans="1:10" x14ac:dyDescent="0.35">
      <c r="A41" s="10"/>
      <c r="B41" s="10"/>
      <c r="C41" s="23"/>
      <c r="D41" s="23"/>
      <c r="E41" s="23"/>
      <c r="F41" s="23"/>
      <c r="G41" s="23"/>
      <c r="H41" s="23"/>
      <c r="I41" s="23"/>
      <c r="J41" s="10"/>
    </row>
    <row r="42" spans="1:10" x14ac:dyDescent="0.35">
      <c r="A42" s="10"/>
      <c r="B42" s="10"/>
      <c r="C42" s="23"/>
      <c r="D42" s="23"/>
      <c r="E42" s="23"/>
      <c r="F42" s="23"/>
      <c r="G42" s="23"/>
      <c r="H42" s="23"/>
      <c r="I42" s="23"/>
      <c r="J42" s="10"/>
    </row>
    <row r="43" spans="1:10" x14ac:dyDescent="0.35">
      <c r="A43" s="10"/>
      <c r="B43" s="10"/>
      <c r="C43" s="23"/>
      <c r="D43" s="23"/>
      <c r="E43" s="23"/>
      <c r="F43" s="23"/>
      <c r="G43" s="23"/>
      <c r="H43" s="23"/>
      <c r="I43" s="23"/>
      <c r="J43" s="10"/>
    </row>
    <row r="44" spans="1:10" x14ac:dyDescent="0.35">
      <c r="A44" s="10"/>
      <c r="B44" s="10"/>
      <c r="C44" s="23"/>
      <c r="D44" s="23"/>
      <c r="E44" s="23"/>
      <c r="F44" s="23"/>
      <c r="G44" s="23"/>
      <c r="H44" s="23"/>
      <c r="I44" s="23"/>
      <c r="J44" s="10"/>
    </row>
    <row r="45" spans="1:10" x14ac:dyDescent="0.35">
      <c r="A45" s="10"/>
      <c r="B45" s="10"/>
      <c r="C45" s="23"/>
      <c r="D45" s="23"/>
      <c r="E45" s="23"/>
      <c r="F45" s="23"/>
      <c r="G45" s="23"/>
      <c r="H45" s="23"/>
      <c r="I45" s="23"/>
      <c r="J45" s="10"/>
    </row>
    <row r="46" spans="1:10" x14ac:dyDescent="0.35">
      <c r="A46" s="10"/>
      <c r="B46" s="10"/>
      <c r="C46" s="23"/>
      <c r="D46" s="23"/>
      <c r="E46" s="23"/>
      <c r="F46" s="23"/>
      <c r="G46" s="23"/>
      <c r="H46" s="23"/>
      <c r="I46" s="23"/>
      <c r="J46" s="10"/>
    </row>
    <row r="47" spans="1:10" x14ac:dyDescent="0.35">
      <c r="A47" s="10"/>
      <c r="B47" s="10"/>
      <c r="C47" s="23"/>
      <c r="D47" s="23"/>
      <c r="E47" s="23"/>
      <c r="F47" s="23"/>
      <c r="G47" s="23"/>
      <c r="H47" s="23"/>
      <c r="I47" s="23"/>
      <c r="J47" s="10"/>
    </row>
    <row r="48" spans="1:10" x14ac:dyDescent="0.35">
      <c r="A48" s="10"/>
      <c r="B48" s="10"/>
      <c r="C48" s="23"/>
      <c r="D48" s="23"/>
      <c r="E48" s="23"/>
      <c r="F48" s="23"/>
      <c r="G48" s="23"/>
      <c r="H48" s="23"/>
      <c r="I48" s="23"/>
      <c r="J48" s="10"/>
    </row>
    <row r="49" spans="1:10" x14ac:dyDescent="0.35">
      <c r="A49" s="10"/>
      <c r="B49" s="10"/>
      <c r="C49" s="23"/>
      <c r="D49" s="23"/>
      <c r="E49" s="23"/>
      <c r="F49" s="23"/>
      <c r="G49" s="23"/>
      <c r="H49" s="23"/>
      <c r="I49" s="23"/>
      <c r="J49" s="10"/>
    </row>
    <row r="50" spans="1:10" x14ac:dyDescent="0.35">
      <c r="A50" s="10"/>
      <c r="B50" s="10"/>
      <c r="C50" s="23"/>
      <c r="D50" s="23"/>
      <c r="E50" s="23"/>
      <c r="F50" s="23"/>
      <c r="G50" s="23"/>
      <c r="H50" s="23"/>
      <c r="I50" s="23"/>
      <c r="J50" s="10"/>
    </row>
    <row r="51" spans="1:10" x14ac:dyDescent="0.35">
      <c r="A51" s="10"/>
      <c r="B51" s="10"/>
      <c r="C51" s="23"/>
      <c r="D51" s="23"/>
      <c r="E51" s="23"/>
      <c r="F51" s="23"/>
      <c r="G51" s="23"/>
      <c r="H51" s="23"/>
      <c r="I51" s="23"/>
      <c r="J51" s="10"/>
    </row>
    <row r="52" spans="1:10" x14ac:dyDescent="0.35">
      <c r="A52" s="10"/>
      <c r="B52" s="10"/>
      <c r="C52" s="23"/>
      <c r="D52" s="23"/>
      <c r="E52" s="23"/>
      <c r="F52" s="23"/>
      <c r="G52" s="23"/>
      <c r="H52" s="23"/>
      <c r="I52" s="23"/>
      <c r="J52" s="10"/>
    </row>
    <row r="53" spans="1:10" x14ac:dyDescent="0.35">
      <c r="A53" s="10"/>
      <c r="B53" s="10"/>
      <c r="C53" s="23"/>
      <c r="D53" s="23"/>
      <c r="E53" s="23"/>
      <c r="F53" s="23"/>
      <c r="G53" s="23"/>
      <c r="H53" s="23"/>
      <c r="I53" s="23"/>
      <c r="J53" s="10"/>
    </row>
    <row r="54" spans="1:10" x14ac:dyDescent="0.35">
      <c r="A54" s="10"/>
      <c r="B54" s="10"/>
      <c r="C54" s="23"/>
      <c r="D54" s="23"/>
      <c r="E54" s="23"/>
      <c r="F54" s="23"/>
      <c r="G54" s="23"/>
      <c r="H54" s="23"/>
      <c r="I54" s="23"/>
      <c r="J54" s="10"/>
    </row>
    <row r="55" spans="1:10" x14ac:dyDescent="0.35">
      <c r="A55" s="10"/>
      <c r="B55" s="10"/>
      <c r="C55" s="23"/>
      <c r="D55" s="23"/>
      <c r="E55" s="23"/>
      <c r="F55" s="23"/>
      <c r="G55" s="23"/>
      <c r="H55" s="23"/>
      <c r="I55" s="23"/>
      <c r="J55" s="10"/>
    </row>
    <row r="56" spans="1:10" x14ac:dyDescent="0.35">
      <c r="A56" s="10"/>
      <c r="B56" s="10"/>
      <c r="C56" s="23"/>
      <c r="D56" s="23"/>
      <c r="E56" s="23"/>
      <c r="F56" s="23"/>
      <c r="G56" s="23"/>
      <c r="H56" s="23"/>
      <c r="I56" s="23"/>
      <c r="J56" s="10"/>
    </row>
    <row r="57" spans="1:10" x14ac:dyDescent="0.35">
      <c r="A57" s="10"/>
      <c r="B57" s="10"/>
      <c r="C57" s="23"/>
      <c r="D57" s="23"/>
      <c r="E57" s="23"/>
      <c r="F57" s="23"/>
      <c r="G57" s="23"/>
      <c r="H57" s="23"/>
      <c r="I57" s="23"/>
      <c r="J57" s="10"/>
    </row>
    <row r="58" spans="1:10" x14ac:dyDescent="0.35">
      <c r="A58" s="10"/>
      <c r="B58" s="10"/>
      <c r="C58" s="23"/>
      <c r="D58" s="23"/>
      <c r="E58" s="23"/>
      <c r="F58" s="23"/>
      <c r="G58" s="23"/>
      <c r="H58" s="23"/>
      <c r="I58" s="23"/>
      <c r="J58" s="10"/>
    </row>
    <row r="59" spans="1:10" x14ac:dyDescent="0.35">
      <c r="A59" s="10"/>
      <c r="B59" s="10"/>
      <c r="C59" s="23"/>
      <c r="D59" s="23"/>
      <c r="E59" s="23"/>
      <c r="F59" s="23"/>
      <c r="G59" s="23"/>
      <c r="H59" s="23"/>
      <c r="I59" s="23"/>
      <c r="J59" s="10"/>
    </row>
    <row r="60" spans="1:10" x14ac:dyDescent="0.35">
      <c r="A60" s="10"/>
      <c r="B60" s="10"/>
      <c r="C60" s="23"/>
      <c r="D60" s="23"/>
      <c r="E60" s="23"/>
      <c r="F60" s="23"/>
      <c r="G60" s="23"/>
      <c r="H60" s="23"/>
      <c r="I60" s="23"/>
      <c r="J60" s="10"/>
    </row>
    <row r="61" spans="1:10" x14ac:dyDescent="0.35">
      <c r="A61" s="10"/>
      <c r="B61" s="10"/>
      <c r="C61" s="23"/>
      <c r="D61" s="23"/>
      <c r="E61" s="23"/>
      <c r="F61" s="23"/>
      <c r="G61" s="23"/>
      <c r="H61" s="23"/>
      <c r="I61" s="23"/>
      <c r="J61" s="10"/>
    </row>
    <row r="62" spans="1:10" x14ac:dyDescent="0.35">
      <c r="A62" s="10"/>
      <c r="B62" s="10"/>
      <c r="C62" s="23"/>
      <c r="D62" s="23"/>
      <c r="E62" s="23"/>
      <c r="F62" s="23"/>
      <c r="G62" s="23"/>
      <c r="H62" s="23"/>
      <c r="I62" s="23"/>
      <c r="J62" s="10"/>
    </row>
    <row r="63" spans="1:10" x14ac:dyDescent="0.35">
      <c r="A63" s="10"/>
      <c r="B63" s="10"/>
      <c r="C63" s="23"/>
      <c r="D63" s="23"/>
      <c r="E63" s="23"/>
      <c r="F63" s="23"/>
      <c r="G63" s="23"/>
      <c r="H63" s="23"/>
      <c r="I63" s="23"/>
      <c r="J63" s="10"/>
    </row>
    <row r="64" spans="1:10" x14ac:dyDescent="0.35">
      <c r="A64" s="10"/>
      <c r="B64" s="10"/>
      <c r="C64" s="23"/>
      <c r="D64" s="23"/>
      <c r="E64" s="23"/>
      <c r="F64" s="23"/>
      <c r="G64" s="23"/>
      <c r="H64" s="23"/>
      <c r="I64" s="23"/>
      <c r="J64" s="10"/>
    </row>
    <row r="65" spans="1:10" x14ac:dyDescent="0.35">
      <c r="A65" s="10"/>
      <c r="B65" s="10"/>
      <c r="C65" s="23"/>
      <c r="D65" s="23"/>
      <c r="E65" s="23"/>
      <c r="F65" s="23"/>
      <c r="G65" s="23"/>
      <c r="H65" s="23"/>
      <c r="I65" s="23"/>
      <c r="J65" s="10"/>
    </row>
    <row r="66" spans="1:10" x14ac:dyDescent="0.35">
      <c r="A66" s="10"/>
      <c r="B66" s="10"/>
      <c r="C66" s="23"/>
      <c r="D66" s="23"/>
      <c r="E66" s="23"/>
      <c r="F66" s="23"/>
      <c r="G66" s="23"/>
      <c r="H66" s="23"/>
      <c r="I66" s="23"/>
      <c r="J66" s="10"/>
    </row>
    <row r="67" spans="1:10" x14ac:dyDescent="0.35">
      <c r="A67" s="10"/>
      <c r="B67" s="10"/>
      <c r="C67" s="23"/>
      <c r="D67" s="23"/>
      <c r="E67" s="23"/>
      <c r="F67" s="23"/>
      <c r="G67" s="23"/>
      <c r="H67" s="23"/>
      <c r="I67" s="23"/>
      <c r="J67" s="10"/>
    </row>
    <row r="68" spans="1:10" x14ac:dyDescent="0.35">
      <c r="A68" s="10"/>
      <c r="B68" s="10"/>
      <c r="C68" s="23"/>
      <c r="D68" s="23"/>
      <c r="E68" s="23"/>
      <c r="F68" s="23"/>
      <c r="G68" s="23"/>
      <c r="H68" s="23"/>
      <c r="I68" s="23"/>
      <c r="J68" s="10"/>
    </row>
    <row r="69" spans="1:10" x14ac:dyDescent="0.35">
      <c r="A69" s="10"/>
      <c r="B69" s="10"/>
      <c r="C69" s="23"/>
      <c r="D69" s="23"/>
      <c r="E69" s="23"/>
      <c r="F69" s="23"/>
      <c r="G69" s="23"/>
      <c r="H69" s="23"/>
      <c r="I69" s="23"/>
      <c r="J69" s="10"/>
    </row>
    <row r="71" spans="1:10" x14ac:dyDescent="0.35">
      <c r="C71" s="1" t="str">
        <f>C1</f>
        <v>Demands</v>
      </c>
      <c r="D71" s="1" t="str">
        <f t="shared" ref="D71:I71" si="6">D1</f>
        <v>Control</v>
      </c>
      <c r="E71" s="1" t="str">
        <f t="shared" si="6"/>
        <v>Managers' Support</v>
      </c>
      <c r="F71" s="1" t="str">
        <f t="shared" si="6"/>
        <v>Peer Support</v>
      </c>
      <c r="G71" s="1" t="str">
        <f t="shared" si="6"/>
        <v>Relationships</v>
      </c>
      <c r="H71" s="1" t="str">
        <f t="shared" si="6"/>
        <v>Role</v>
      </c>
      <c r="I71" s="1" t="str">
        <f t="shared" si="6"/>
        <v>Change</v>
      </c>
    </row>
    <row r="72" spans="1:10" x14ac:dyDescent="0.35">
      <c r="B72" t="s">
        <v>5</v>
      </c>
      <c r="C72" s="18">
        <f>C3</f>
        <v>3.28</v>
      </c>
      <c r="D72" s="18">
        <f t="shared" ref="D72:I72" si="7">D3</f>
        <v>3.7</v>
      </c>
      <c r="E72" s="18">
        <f t="shared" si="7"/>
        <v>3.79</v>
      </c>
      <c r="F72" s="18">
        <f t="shared" si="7"/>
        <v>4</v>
      </c>
      <c r="G72" s="18">
        <f t="shared" si="7"/>
        <v>4.1399999999999997</v>
      </c>
      <c r="H72" s="18">
        <f t="shared" si="7"/>
        <v>4.17</v>
      </c>
      <c r="I72" s="18">
        <f t="shared" si="7"/>
        <v>3.31</v>
      </c>
    </row>
    <row r="73" spans="1:10" x14ac:dyDescent="0.35">
      <c r="B73" t="str">
        <f>B6</f>
        <v>Organisation name 2023 last year</v>
      </c>
      <c r="C73" s="18">
        <f>C6</f>
        <v>2.9</v>
      </c>
      <c r="D73" s="18">
        <f t="shared" ref="D73:I73" si="8">D6</f>
        <v>2.9</v>
      </c>
      <c r="E73" s="18">
        <f t="shared" si="8"/>
        <v>2.9</v>
      </c>
      <c r="F73" s="18">
        <f t="shared" si="8"/>
        <v>2.9</v>
      </c>
      <c r="G73" s="18">
        <f t="shared" si="8"/>
        <v>2.9</v>
      </c>
      <c r="H73" s="18">
        <f t="shared" si="8"/>
        <v>2.9</v>
      </c>
      <c r="I73" s="18">
        <f t="shared" si="8"/>
        <v>2.9</v>
      </c>
    </row>
    <row r="74" spans="1:10" x14ac:dyDescent="0.35">
      <c r="B74" t="s">
        <v>27</v>
      </c>
      <c r="C74" s="18">
        <f>C73-C72</f>
        <v>-0.37999999999999989</v>
      </c>
      <c r="D74" s="18">
        <f t="shared" ref="D74:I74" si="9">D73-D72</f>
        <v>-0.80000000000000027</v>
      </c>
      <c r="E74" s="18">
        <f t="shared" si="9"/>
        <v>-0.89000000000000012</v>
      </c>
      <c r="F74" s="18">
        <f t="shared" si="9"/>
        <v>-1.1000000000000001</v>
      </c>
      <c r="G74" s="18">
        <f t="shared" si="9"/>
        <v>-1.2399999999999998</v>
      </c>
      <c r="H74" s="18">
        <f t="shared" si="9"/>
        <v>-1.27</v>
      </c>
      <c r="I74" s="18">
        <f t="shared" si="9"/>
        <v>-0.41000000000000014</v>
      </c>
    </row>
    <row r="94" spans="1:24" hidden="1" x14ac:dyDescent="0.35"/>
    <row r="95" spans="1:24" hidden="1" x14ac:dyDescent="0.35">
      <c r="A95" s="19" t="s">
        <v>5</v>
      </c>
      <c r="D95" s="1" t="s">
        <v>2</v>
      </c>
      <c r="E95" s="1" t="s">
        <v>2</v>
      </c>
      <c r="F95" s="1" t="s">
        <v>2</v>
      </c>
      <c r="G95" s="1" t="s">
        <v>2</v>
      </c>
      <c r="H95" s="1" t="s">
        <v>2</v>
      </c>
      <c r="I95" s="1" t="s">
        <v>2</v>
      </c>
      <c r="J95" s="1" t="s">
        <v>2</v>
      </c>
      <c r="K95" s="1" t="s">
        <v>3</v>
      </c>
      <c r="L95" s="1" t="s">
        <v>3</v>
      </c>
      <c r="M95" s="1" t="s">
        <v>3</v>
      </c>
      <c r="N95" s="1" t="s">
        <v>3</v>
      </c>
      <c r="O95" s="1" t="s">
        <v>3</v>
      </c>
      <c r="P95" s="1" t="s">
        <v>3</v>
      </c>
      <c r="Q95" s="1" t="s">
        <v>3</v>
      </c>
      <c r="R95" s="1" t="s">
        <v>4</v>
      </c>
      <c r="S95" s="1" t="s">
        <v>4</v>
      </c>
      <c r="T95" s="1" t="s">
        <v>4</v>
      </c>
      <c r="U95" s="1" t="s">
        <v>4</v>
      </c>
      <c r="V95" s="1" t="s">
        <v>4</v>
      </c>
      <c r="W95" s="1" t="s">
        <v>4</v>
      </c>
      <c r="X95" s="1" t="s">
        <v>4</v>
      </c>
    </row>
    <row r="96" spans="1:24" ht="133" hidden="1" customHeight="1" x14ac:dyDescent="0.35">
      <c r="A96" s="27" t="s">
        <v>26</v>
      </c>
      <c r="B96" s="20" t="s">
        <v>1</v>
      </c>
      <c r="C96" s="20" t="s">
        <v>0</v>
      </c>
      <c r="D96" s="2" t="s">
        <v>18</v>
      </c>
      <c r="E96" s="2" t="s">
        <v>19</v>
      </c>
      <c r="F96" s="2" t="s">
        <v>20</v>
      </c>
      <c r="G96" s="2" t="s">
        <v>21</v>
      </c>
      <c r="H96" s="2" t="s">
        <v>22</v>
      </c>
      <c r="I96" s="2" t="s">
        <v>23</v>
      </c>
      <c r="J96" s="2" t="s">
        <v>24</v>
      </c>
      <c r="K96" s="2" t="s">
        <v>18</v>
      </c>
      <c r="L96" s="2" t="s">
        <v>19</v>
      </c>
      <c r="M96" s="2" t="s">
        <v>20</v>
      </c>
      <c r="N96" s="2" t="s">
        <v>21</v>
      </c>
      <c r="O96" s="2" t="s">
        <v>22</v>
      </c>
      <c r="P96" s="2" t="s">
        <v>23</v>
      </c>
      <c r="Q96" s="2" t="s">
        <v>24</v>
      </c>
      <c r="R96" s="2" t="s">
        <v>18</v>
      </c>
      <c r="S96" s="2" t="s">
        <v>19</v>
      </c>
      <c r="T96" s="2" t="s">
        <v>20</v>
      </c>
      <c r="U96" s="2" t="s">
        <v>21</v>
      </c>
      <c r="V96" s="2" t="s">
        <v>22</v>
      </c>
      <c r="W96" s="2" t="s">
        <v>23</v>
      </c>
      <c r="X96" s="2" t="s">
        <v>24</v>
      </c>
    </row>
    <row r="97" spans="1:24" hidden="1" x14ac:dyDescent="0.35">
      <c r="A97" s="28" t="s">
        <v>75</v>
      </c>
      <c r="B97" s="21">
        <v>188</v>
      </c>
      <c r="C97" s="3">
        <v>48056</v>
      </c>
      <c r="D97" s="4">
        <v>2.16</v>
      </c>
      <c r="E97" s="4">
        <v>1.83</v>
      </c>
      <c r="F97" s="4">
        <v>2.58</v>
      </c>
      <c r="G97" s="4">
        <v>3.06</v>
      </c>
      <c r="H97" s="4">
        <v>3.28</v>
      </c>
      <c r="I97" s="4">
        <v>3.32</v>
      </c>
      <c r="J97" s="4">
        <v>2.09</v>
      </c>
      <c r="K97" s="4">
        <v>3.28</v>
      </c>
      <c r="L97" s="4">
        <v>3.7</v>
      </c>
      <c r="M97" s="4">
        <v>3.79</v>
      </c>
      <c r="N97" s="4">
        <v>4</v>
      </c>
      <c r="O97" s="4">
        <v>4.1399999999999997</v>
      </c>
      <c r="P97" s="4">
        <v>4.17</v>
      </c>
      <c r="Q97" s="4">
        <v>3.31</v>
      </c>
      <c r="R97" s="4">
        <v>4.05</v>
      </c>
      <c r="S97" s="4">
        <v>4.38</v>
      </c>
      <c r="T97" s="4">
        <v>4.33</v>
      </c>
      <c r="U97" s="4">
        <v>4.5</v>
      </c>
      <c r="V97" s="4">
        <v>4.6399999999999997</v>
      </c>
      <c r="W97" s="4">
        <v>4.75</v>
      </c>
      <c r="X97" s="4">
        <v>4.1399999999999997</v>
      </c>
    </row>
    <row r="98" spans="1:24" hidden="1" x14ac:dyDescent="0.35">
      <c r="A98" s="28" t="s">
        <v>70</v>
      </c>
      <c r="B98" s="21">
        <v>123</v>
      </c>
      <c r="C98" s="3">
        <v>17286</v>
      </c>
      <c r="D98" s="4">
        <v>2.29</v>
      </c>
      <c r="E98" s="4">
        <v>2.61</v>
      </c>
      <c r="F98" s="4">
        <v>2.58</v>
      </c>
      <c r="G98" s="4">
        <v>3.06</v>
      </c>
      <c r="H98" s="4">
        <v>3.28</v>
      </c>
      <c r="I98" s="4">
        <v>3.32</v>
      </c>
      <c r="J98" s="4">
        <v>2.09</v>
      </c>
      <c r="K98" s="4">
        <v>3.34</v>
      </c>
      <c r="L98" s="4">
        <v>3.75</v>
      </c>
      <c r="M98" s="4">
        <v>3.79</v>
      </c>
      <c r="N98" s="4">
        <v>3.99</v>
      </c>
      <c r="O98" s="4">
        <v>4.1500000000000004</v>
      </c>
      <c r="P98" s="4">
        <v>4.21</v>
      </c>
      <c r="Q98" s="4">
        <v>3.38</v>
      </c>
      <c r="R98" s="4">
        <v>4.05</v>
      </c>
      <c r="S98" s="4">
        <v>4.38</v>
      </c>
      <c r="T98" s="4">
        <v>4.29</v>
      </c>
      <c r="U98" s="4">
        <v>4.5</v>
      </c>
      <c r="V98" s="4">
        <v>4.6399999999999997</v>
      </c>
      <c r="W98" s="4">
        <v>4.71</v>
      </c>
      <c r="X98" s="4">
        <v>4.1399999999999997</v>
      </c>
    </row>
    <row r="99" spans="1:24" hidden="1" x14ac:dyDescent="0.35">
      <c r="A99" s="28" t="s">
        <v>69</v>
      </c>
      <c r="B99" s="21">
        <v>65</v>
      </c>
      <c r="C99" s="3">
        <v>30770</v>
      </c>
      <c r="D99" s="4">
        <v>2.16</v>
      </c>
      <c r="E99" s="4">
        <v>1.83</v>
      </c>
      <c r="F99" s="4">
        <v>3.3</v>
      </c>
      <c r="G99" s="4">
        <v>3.72</v>
      </c>
      <c r="H99" s="4">
        <v>3.55</v>
      </c>
      <c r="I99" s="4">
        <v>3.55</v>
      </c>
      <c r="J99" s="4">
        <v>2.25</v>
      </c>
      <c r="K99" s="4">
        <v>3.16</v>
      </c>
      <c r="L99" s="4">
        <v>3.6</v>
      </c>
      <c r="M99" s="4">
        <v>3.79</v>
      </c>
      <c r="N99" s="4">
        <v>4.0199999999999996</v>
      </c>
      <c r="O99" s="4">
        <v>4.12</v>
      </c>
      <c r="P99" s="4">
        <v>4.0999999999999996</v>
      </c>
      <c r="Q99" s="4">
        <v>3.18</v>
      </c>
      <c r="R99" s="4">
        <v>3.64</v>
      </c>
      <c r="S99" s="4">
        <v>4.1900000000000004</v>
      </c>
      <c r="T99" s="4">
        <v>4.33</v>
      </c>
      <c r="U99" s="4">
        <v>4.49</v>
      </c>
      <c r="V99" s="4">
        <v>4.4000000000000004</v>
      </c>
      <c r="W99" s="4">
        <v>4.75</v>
      </c>
      <c r="X99" s="4">
        <v>3.9</v>
      </c>
    </row>
    <row r="100" spans="1:24" hidden="1" x14ac:dyDescent="0.35">
      <c r="A100" s="28" t="s">
        <v>28</v>
      </c>
      <c r="B100" s="21">
        <v>6</v>
      </c>
      <c r="C100" s="3">
        <v>853</v>
      </c>
      <c r="D100" s="4">
        <v>3.26</v>
      </c>
      <c r="E100" s="4">
        <v>3.68</v>
      </c>
      <c r="F100" s="4">
        <v>3.84</v>
      </c>
      <c r="G100" s="4">
        <v>4.08</v>
      </c>
      <c r="H100" s="4">
        <v>4.21</v>
      </c>
      <c r="I100" s="4">
        <v>4.21</v>
      </c>
      <c r="J100" s="4">
        <v>3.21</v>
      </c>
      <c r="K100" s="4">
        <v>3.44</v>
      </c>
      <c r="L100" s="4">
        <v>3.78</v>
      </c>
      <c r="M100" s="4">
        <v>4.0599999999999996</v>
      </c>
      <c r="N100" s="4">
        <v>4.18</v>
      </c>
      <c r="O100" s="4">
        <v>4.42</v>
      </c>
      <c r="P100" s="4">
        <v>4.3600000000000003</v>
      </c>
      <c r="Q100" s="4">
        <v>3.57</v>
      </c>
      <c r="R100" s="4">
        <v>3.58</v>
      </c>
      <c r="S100" s="4">
        <v>3.93</v>
      </c>
      <c r="T100" s="4">
        <v>4.28</v>
      </c>
      <c r="U100" s="4">
        <v>4.33</v>
      </c>
      <c r="V100" s="4">
        <v>4.62</v>
      </c>
      <c r="W100" s="4">
        <v>4.46</v>
      </c>
      <c r="X100" s="4">
        <v>3.79</v>
      </c>
    </row>
    <row r="101" spans="1:24" hidden="1" x14ac:dyDescent="0.35">
      <c r="A101" s="28" t="s">
        <v>29</v>
      </c>
      <c r="B101" s="21">
        <v>12</v>
      </c>
      <c r="C101" s="3">
        <v>1251</v>
      </c>
      <c r="D101" s="4">
        <v>3.09</v>
      </c>
      <c r="E101" s="4">
        <v>3.37</v>
      </c>
      <c r="F101" s="4">
        <v>3.43</v>
      </c>
      <c r="G101" s="4">
        <v>3.63</v>
      </c>
      <c r="H101" s="4">
        <v>3.36</v>
      </c>
      <c r="I101" s="4">
        <v>3.87</v>
      </c>
      <c r="J101" s="4">
        <v>3.01</v>
      </c>
      <c r="K101" s="4">
        <v>3.45</v>
      </c>
      <c r="L101" s="4">
        <v>3.77</v>
      </c>
      <c r="M101" s="4">
        <v>3.86</v>
      </c>
      <c r="N101" s="4">
        <v>4.01</v>
      </c>
      <c r="O101" s="4">
        <v>4.05</v>
      </c>
      <c r="P101" s="4">
        <v>4.32</v>
      </c>
      <c r="Q101" s="4">
        <v>3.42</v>
      </c>
      <c r="R101" s="4">
        <v>3.8</v>
      </c>
      <c r="S101" s="4">
        <v>4.09</v>
      </c>
      <c r="T101" s="4">
        <v>4.29</v>
      </c>
      <c r="U101" s="4">
        <v>4.29</v>
      </c>
      <c r="V101" s="4">
        <v>4.34</v>
      </c>
      <c r="W101" s="4">
        <v>4.66</v>
      </c>
      <c r="X101" s="4">
        <v>3.88</v>
      </c>
    </row>
    <row r="102" spans="1:24" hidden="1" x14ac:dyDescent="0.35">
      <c r="A102" s="28" t="s">
        <v>30</v>
      </c>
      <c r="B102" s="21">
        <v>8</v>
      </c>
      <c r="C102" s="3">
        <v>1112</v>
      </c>
      <c r="D102" s="4">
        <v>2.86</v>
      </c>
      <c r="E102" s="4">
        <v>3.74</v>
      </c>
      <c r="F102" s="4">
        <v>3.54</v>
      </c>
      <c r="G102" s="4">
        <v>3.78</v>
      </c>
      <c r="H102" s="4">
        <v>3.9</v>
      </c>
      <c r="I102" s="4">
        <v>3.95</v>
      </c>
      <c r="J102" s="4">
        <v>3.05</v>
      </c>
      <c r="K102" s="4">
        <v>3.23</v>
      </c>
      <c r="L102" s="4">
        <v>3.84</v>
      </c>
      <c r="M102" s="4">
        <v>3.84</v>
      </c>
      <c r="N102" s="4">
        <v>3.99</v>
      </c>
      <c r="O102" s="4">
        <v>4.26</v>
      </c>
      <c r="P102" s="4">
        <v>4.16</v>
      </c>
      <c r="Q102" s="4">
        <v>3.42</v>
      </c>
      <c r="R102" s="4">
        <v>3.64</v>
      </c>
      <c r="S102" s="4">
        <v>4.05</v>
      </c>
      <c r="T102" s="4">
        <v>4.0199999999999996</v>
      </c>
      <c r="U102" s="4">
        <v>4.1500000000000004</v>
      </c>
      <c r="V102" s="4">
        <v>4.4800000000000004</v>
      </c>
      <c r="W102" s="4">
        <v>4.46</v>
      </c>
      <c r="X102" s="4">
        <v>3.65</v>
      </c>
    </row>
    <row r="103" spans="1:24" hidden="1" x14ac:dyDescent="0.35">
      <c r="A103" s="28" t="s">
        <v>72</v>
      </c>
      <c r="B103" s="21">
        <v>15</v>
      </c>
      <c r="C103" s="3">
        <v>2957</v>
      </c>
      <c r="D103" s="4">
        <v>2.89</v>
      </c>
      <c r="E103" s="4">
        <v>2.88</v>
      </c>
      <c r="F103" s="4">
        <v>3.35</v>
      </c>
      <c r="G103" s="4">
        <v>3.91</v>
      </c>
      <c r="H103" s="4">
        <v>3.8</v>
      </c>
      <c r="I103" s="4">
        <v>4.03</v>
      </c>
      <c r="J103" s="4">
        <v>2.65</v>
      </c>
      <c r="K103" s="4">
        <v>3.18</v>
      </c>
      <c r="L103" s="4">
        <v>3.29</v>
      </c>
      <c r="M103" s="4">
        <v>3.82</v>
      </c>
      <c r="N103" s="4">
        <v>4.13</v>
      </c>
      <c r="O103" s="4">
        <v>4.17</v>
      </c>
      <c r="P103" s="4">
        <v>4.29</v>
      </c>
      <c r="Q103" s="4">
        <v>3.22</v>
      </c>
      <c r="R103" s="4">
        <v>3.53</v>
      </c>
      <c r="S103" s="4">
        <v>3.84</v>
      </c>
      <c r="T103" s="4">
        <v>4.2699999999999996</v>
      </c>
      <c r="U103" s="4">
        <v>4.49</v>
      </c>
      <c r="V103" s="4">
        <v>4.3499999999999996</v>
      </c>
      <c r="W103" s="4">
        <v>4.75</v>
      </c>
      <c r="X103" s="4">
        <v>3.9</v>
      </c>
    </row>
    <row r="104" spans="1:24" hidden="1" x14ac:dyDescent="0.35">
      <c r="A104" s="28" t="s">
        <v>71</v>
      </c>
      <c r="B104" s="21">
        <v>14</v>
      </c>
      <c r="C104" s="3">
        <v>2283</v>
      </c>
      <c r="D104" s="4">
        <v>2.29</v>
      </c>
      <c r="E104" s="4">
        <v>3.27</v>
      </c>
      <c r="F104" s="4">
        <v>2.58</v>
      </c>
      <c r="G104" s="4">
        <v>3.06</v>
      </c>
      <c r="H104" s="4">
        <v>3.61</v>
      </c>
      <c r="I104" s="4">
        <v>3.38</v>
      </c>
      <c r="J104" s="4">
        <v>2.4300000000000002</v>
      </c>
      <c r="K104" s="4">
        <v>3.07</v>
      </c>
      <c r="L104" s="4">
        <v>3.68</v>
      </c>
      <c r="M104" s="4">
        <v>3.55</v>
      </c>
      <c r="N104" s="4">
        <v>3.83</v>
      </c>
      <c r="O104" s="4">
        <v>3.97</v>
      </c>
      <c r="P104" s="4">
        <v>3.98</v>
      </c>
      <c r="Q104" s="4">
        <v>3.07</v>
      </c>
      <c r="R104" s="4">
        <v>3.52</v>
      </c>
      <c r="S104" s="4">
        <v>4.0199999999999996</v>
      </c>
      <c r="T104" s="4">
        <v>3.86</v>
      </c>
      <c r="U104" s="4">
        <v>4.1100000000000003</v>
      </c>
      <c r="V104" s="4">
        <v>4.32</v>
      </c>
      <c r="W104" s="4">
        <v>4.53</v>
      </c>
      <c r="X104" s="4">
        <v>3.67</v>
      </c>
    </row>
    <row r="105" spans="1:24" hidden="1" x14ac:dyDescent="0.35">
      <c r="A105" s="28" t="s">
        <v>73</v>
      </c>
      <c r="B105" s="21">
        <v>6</v>
      </c>
      <c r="C105" s="3">
        <v>2044</v>
      </c>
      <c r="D105" s="4">
        <v>2.72</v>
      </c>
      <c r="E105" s="4">
        <v>3.11</v>
      </c>
      <c r="F105" s="4">
        <v>3.46</v>
      </c>
      <c r="G105" s="4">
        <v>3.72</v>
      </c>
      <c r="H105" s="4">
        <v>3.57</v>
      </c>
      <c r="I105" s="4">
        <v>3.86</v>
      </c>
      <c r="J105" s="4">
        <v>2.6</v>
      </c>
      <c r="K105" s="4">
        <v>3.1</v>
      </c>
      <c r="L105" s="4">
        <v>3.31</v>
      </c>
      <c r="M105" s="4">
        <v>3.69</v>
      </c>
      <c r="N105" s="4">
        <v>3.88</v>
      </c>
      <c r="O105" s="4">
        <v>3.97</v>
      </c>
      <c r="P105" s="4">
        <v>4.08</v>
      </c>
      <c r="Q105" s="4">
        <v>3.03</v>
      </c>
      <c r="R105" s="4">
        <v>3.58</v>
      </c>
      <c r="S105" s="4">
        <v>3.67</v>
      </c>
      <c r="T105" s="4">
        <v>3.92</v>
      </c>
      <c r="U105" s="4">
        <v>4.04</v>
      </c>
      <c r="V105" s="4">
        <v>4.2</v>
      </c>
      <c r="W105" s="4">
        <v>4.26</v>
      </c>
      <c r="X105" s="4">
        <v>3.32</v>
      </c>
    </row>
    <row r="106" spans="1:24" hidden="1" x14ac:dyDescent="0.35">
      <c r="A106" s="28" t="s">
        <v>31</v>
      </c>
      <c r="B106" s="21">
        <v>10</v>
      </c>
      <c r="C106" s="3">
        <v>768</v>
      </c>
      <c r="D106" s="4">
        <v>3.28</v>
      </c>
      <c r="E106" s="4">
        <v>3.77</v>
      </c>
      <c r="F106" s="4">
        <v>3.52</v>
      </c>
      <c r="G106" s="4">
        <v>3.91</v>
      </c>
      <c r="H106" s="4">
        <v>3.91</v>
      </c>
      <c r="I106" s="4">
        <v>3.78</v>
      </c>
      <c r="J106" s="4">
        <v>2.81</v>
      </c>
      <c r="K106" s="4">
        <v>3.52</v>
      </c>
      <c r="L106" s="4">
        <v>3.91</v>
      </c>
      <c r="M106" s="4">
        <v>3.89</v>
      </c>
      <c r="N106" s="4">
        <v>4.07</v>
      </c>
      <c r="O106" s="4">
        <v>4.32</v>
      </c>
      <c r="P106" s="4">
        <v>4.22</v>
      </c>
      <c r="Q106" s="4">
        <v>3.45</v>
      </c>
      <c r="R106" s="4">
        <v>3.89</v>
      </c>
      <c r="S106" s="4">
        <v>4.0599999999999996</v>
      </c>
      <c r="T106" s="4">
        <v>4.1399999999999997</v>
      </c>
      <c r="U106" s="4">
        <v>4.3099999999999996</v>
      </c>
      <c r="V106" s="4">
        <v>4.54</v>
      </c>
      <c r="W106" s="4">
        <v>4.6500000000000004</v>
      </c>
      <c r="X106" s="4">
        <v>4</v>
      </c>
    </row>
    <row r="107" spans="1:24" hidden="1" x14ac:dyDescent="0.35">
      <c r="A107" s="28" t="s">
        <v>68</v>
      </c>
      <c r="B107" s="21">
        <v>10</v>
      </c>
      <c r="C107" s="3">
        <v>639</v>
      </c>
      <c r="D107" s="4">
        <v>2.33</v>
      </c>
      <c r="E107" s="4">
        <v>2.88</v>
      </c>
      <c r="F107" s="4">
        <v>3.52</v>
      </c>
      <c r="G107" s="4">
        <v>3.7</v>
      </c>
      <c r="H107" s="4">
        <v>3.72</v>
      </c>
      <c r="I107" s="4">
        <v>3.94</v>
      </c>
      <c r="J107" s="4">
        <v>3.25</v>
      </c>
      <c r="K107" s="4">
        <v>3.04</v>
      </c>
      <c r="L107" s="4">
        <v>3.53</v>
      </c>
      <c r="M107" s="4">
        <v>3.77</v>
      </c>
      <c r="N107" s="4">
        <v>3.9</v>
      </c>
      <c r="O107" s="4">
        <v>4.05</v>
      </c>
      <c r="P107" s="4">
        <v>4.42</v>
      </c>
      <c r="Q107" s="4">
        <v>3.57</v>
      </c>
      <c r="R107" s="4">
        <v>3.51</v>
      </c>
      <c r="S107" s="4">
        <v>4.1500000000000004</v>
      </c>
      <c r="T107" s="4">
        <v>4.03</v>
      </c>
      <c r="U107" s="4">
        <v>4.2</v>
      </c>
      <c r="V107" s="4">
        <v>4.42</v>
      </c>
      <c r="W107" s="4">
        <v>4.71</v>
      </c>
      <c r="X107" s="4">
        <v>3.9</v>
      </c>
    </row>
    <row r="108" spans="1:24" hidden="1" x14ac:dyDescent="0.35">
      <c r="A108" s="28" t="s">
        <v>74</v>
      </c>
      <c r="B108" s="21">
        <v>44</v>
      </c>
      <c r="C108" s="3">
        <v>25769</v>
      </c>
      <c r="D108" s="4">
        <v>3.58</v>
      </c>
      <c r="E108" s="4">
        <v>3.93</v>
      </c>
      <c r="F108" s="4">
        <v>4.28</v>
      </c>
      <c r="G108" s="4">
        <v>3.72</v>
      </c>
      <c r="H108" s="4">
        <v>4.62</v>
      </c>
      <c r="I108" s="4">
        <v>4.46</v>
      </c>
      <c r="J108" s="4">
        <v>3.79</v>
      </c>
      <c r="K108" s="4">
        <v>3.16</v>
      </c>
      <c r="L108" s="4">
        <v>3.75</v>
      </c>
      <c r="M108" s="4">
        <v>3.8</v>
      </c>
      <c r="N108" s="4">
        <v>4</v>
      </c>
      <c r="O108" s="4">
        <v>4.12</v>
      </c>
      <c r="P108" s="4">
        <v>4.04</v>
      </c>
      <c r="Q108" s="4">
        <v>3.19</v>
      </c>
      <c r="R108" s="4">
        <v>3.64</v>
      </c>
      <c r="S108" s="4">
        <v>4.1900000000000004</v>
      </c>
      <c r="T108" s="4">
        <v>4.33</v>
      </c>
      <c r="U108" s="4">
        <v>4.3600000000000003</v>
      </c>
      <c r="V108" s="4">
        <v>4.4000000000000004</v>
      </c>
      <c r="W108" s="4">
        <v>4.5999999999999996</v>
      </c>
      <c r="X108" s="4">
        <v>3.8</v>
      </c>
    </row>
    <row r="109" spans="1:24" hidden="1" x14ac:dyDescent="0.35">
      <c r="A109" s="28" t="s">
        <v>32</v>
      </c>
      <c r="B109" s="21">
        <v>13</v>
      </c>
      <c r="C109" s="3">
        <v>1868</v>
      </c>
      <c r="D109" s="4">
        <v>2.86</v>
      </c>
      <c r="E109" s="4">
        <v>2.61</v>
      </c>
      <c r="F109" s="4">
        <v>2.81</v>
      </c>
      <c r="G109" s="4">
        <v>3.4</v>
      </c>
      <c r="H109" s="4">
        <v>3.28</v>
      </c>
      <c r="I109" s="4">
        <v>3.85</v>
      </c>
      <c r="J109" s="4">
        <v>2.58</v>
      </c>
      <c r="K109" s="4">
        <v>3.39</v>
      </c>
      <c r="L109" s="4">
        <v>3.68</v>
      </c>
      <c r="M109" s="4">
        <v>3.66</v>
      </c>
      <c r="N109" s="4">
        <v>3.97</v>
      </c>
      <c r="O109" s="4">
        <v>4.09</v>
      </c>
      <c r="P109" s="4">
        <v>4.28</v>
      </c>
      <c r="Q109" s="4">
        <v>3.32</v>
      </c>
      <c r="R109" s="4">
        <v>3.84</v>
      </c>
      <c r="S109" s="4">
        <v>4.25</v>
      </c>
      <c r="T109" s="4">
        <v>4.0999999999999996</v>
      </c>
      <c r="U109" s="4">
        <v>4.42</v>
      </c>
      <c r="V109" s="4">
        <v>4.49</v>
      </c>
      <c r="W109" s="4">
        <v>4.6900000000000004</v>
      </c>
      <c r="X109" s="4">
        <v>3.88</v>
      </c>
    </row>
    <row r="110" spans="1:24" hidden="1" x14ac:dyDescent="0.35">
      <c r="A110" s="28" t="s">
        <v>33</v>
      </c>
      <c r="B110" s="21">
        <v>10</v>
      </c>
      <c r="C110" s="3">
        <v>2519</v>
      </c>
      <c r="D110" s="4">
        <v>2.84</v>
      </c>
      <c r="E110" s="4">
        <v>3.17</v>
      </c>
      <c r="F110" s="4">
        <v>3.12</v>
      </c>
      <c r="G110" s="4">
        <v>3.47</v>
      </c>
      <c r="H110" s="4">
        <v>3.46</v>
      </c>
      <c r="I110" s="4">
        <v>3.5</v>
      </c>
      <c r="J110" s="4">
        <v>2.09</v>
      </c>
      <c r="K110" s="4">
        <v>3.3</v>
      </c>
      <c r="L110" s="4">
        <v>3.72</v>
      </c>
      <c r="M110" s="4">
        <v>3.72</v>
      </c>
      <c r="N110" s="4">
        <v>3.88</v>
      </c>
      <c r="O110" s="4">
        <v>4.1399999999999997</v>
      </c>
      <c r="P110" s="4">
        <v>4.13</v>
      </c>
      <c r="Q110" s="4">
        <v>3.29</v>
      </c>
      <c r="R110" s="4">
        <v>4.05</v>
      </c>
      <c r="S110" s="4">
        <v>3.85</v>
      </c>
      <c r="T110" s="4">
        <v>3.97</v>
      </c>
      <c r="U110" s="4">
        <v>4.17</v>
      </c>
      <c r="V110" s="4">
        <v>4.3499999999999996</v>
      </c>
      <c r="W110" s="4">
        <v>4.59</v>
      </c>
      <c r="X110" s="4">
        <v>3.8</v>
      </c>
    </row>
    <row r="111" spans="1:24" hidden="1" x14ac:dyDescent="0.35">
      <c r="C111"/>
    </row>
    <row r="112" spans="1:24" x14ac:dyDescent="0.35">
      <c r="C112"/>
    </row>
    <row r="113" spans="3:3" x14ac:dyDescent="0.35">
      <c r="C113"/>
    </row>
  </sheetData>
  <mergeCells count="1">
    <mergeCell ref="A9:I9"/>
  </mergeCells>
  <dataValidations count="1">
    <dataValidation type="list" allowBlank="1" showInputMessage="1" showErrorMessage="1" sqref="A2" xr:uid="{DC4D712C-8919-495F-B241-D7F6F4BBE1E8}">
      <formula1>$A$97:$A$110</formula1>
    </dataValidation>
  </dataValidations>
  <pageMargins left="0.7" right="0.7" top="0.75" bottom="0.75" header="0.3" footer="0.3"/>
  <pageSetup paperSize="9" scale="59" orientation="portrait" r:id="rId1"/>
  <headerFooter>
    <oddFooter>&amp;C_x000D_&amp;1#&amp;"Calibri"&amp;10&amp;K000000 CONFIDENTIAL</oddFooter>
  </headerFooter>
  <rowBreaks count="1" manualBreakCount="1">
    <brk id="69" max="9" man="1"/>
  </rowBreaks>
  <colBreaks count="2" manualBreakCount="2">
    <brk id="9" max="1048575" man="1"/>
    <brk id="10" min="8" max="136"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19EEA-9802-471E-8153-28B9C496C5D2}">
  <sheetPr>
    <tabColor theme="8" tint="-0.249977111117893"/>
  </sheetPr>
  <dimension ref="A1:H92"/>
  <sheetViews>
    <sheetView zoomScale="85" zoomScaleNormal="85" zoomScaleSheetLayoutView="40" workbookViewId="0">
      <selection activeCell="L22" sqref="L22"/>
    </sheetView>
  </sheetViews>
  <sheetFormatPr defaultRowHeight="15.5" x14ac:dyDescent="0.35"/>
  <cols>
    <col min="1" max="1" width="34.69140625" customWidth="1"/>
    <col min="2" max="8" width="15.07421875" style="1" customWidth="1"/>
  </cols>
  <sheetData>
    <row r="1" spans="1:8" x14ac:dyDescent="0.35">
      <c r="A1" s="49" t="s">
        <v>34</v>
      </c>
      <c r="B1" s="49"/>
      <c r="C1" s="49"/>
      <c r="D1" s="49"/>
      <c r="E1" s="49"/>
      <c r="F1" s="49"/>
      <c r="G1" s="49"/>
      <c r="H1" s="49"/>
    </row>
    <row r="2" spans="1:8" ht="78.75" customHeight="1" x14ac:dyDescent="0.35">
      <c r="A2" s="37" t="s">
        <v>35</v>
      </c>
      <c r="B2" s="31" t="s">
        <v>18</v>
      </c>
      <c r="C2" s="31" t="s">
        <v>19</v>
      </c>
      <c r="D2" s="31" t="s">
        <v>20</v>
      </c>
      <c r="E2" s="31" t="s">
        <v>21</v>
      </c>
      <c r="F2" s="31" t="s">
        <v>22</v>
      </c>
      <c r="G2" s="31" t="s">
        <v>23</v>
      </c>
      <c r="H2" s="31" t="s">
        <v>24</v>
      </c>
    </row>
    <row r="3" spans="1:8" x14ac:dyDescent="0.35">
      <c r="A3" s="38" t="str">
        <f>'SIT Industry'!A2</f>
        <v>All Industry August 2024</v>
      </c>
      <c r="B3" s="39">
        <f>'SIT Industry'!C3</f>
        <v>3.28</v>
      </c>
      <c r="C3" s="39">
        <f>'SIT Industry'!D3</f>
        <v>3.7</v>
      </c>
      <c r="D3" s="39">
        <f>'SIT Industry'!E3</f>
        <v>3.79</v>
      </c>
      <c r="E3" s="39">
        <f>'SIT Industry'!F3</f>
        <v>4</v>
      </c>
      <c r="F3" s="39">
        <f>'SIT Industry'!G3</f>
        <v>4.1399999999999997</v>
      </c>
      <c r="G3" s="39">
        <f>'SIT Industry'!H3</f>
        <v>4.17</v>
      </c>
      <c r="H3" s="39">
        <f>'SIT Industry'!I3</f>
        <v>3.31</v>
      </c>
    </row>
    <row r="4" spans="1:8" x14ac:dyDescent="0.35">
      <c r="A4" s="33" t="str">
        <f>'SIT Benchmarking'!A3</f>
        <v>Organisation name 2024 current</v>
      </c>
      <c r="B4" s="34">
        <f>'SIT Benchmarking'!B3</f>
        <v>3</v>
      </c>
      <c r="C4" s="34">
        <f>'SIT Benchmarking'!C3</f>
        <v>3</v>
      </c>
      <c r="D4" s="34">
        <f>'SIT Benchmarking'!D3</f>
        <v>3</v>
      </c>
      <c r="E4" s="34">
        <f>'SIT Benchmarking'!E3</f>
        <v>3</v>
      </c>
      <c r="F4" s="34">
        <f>'SIT Benchmarking'!F3</f>
        <v>3</v>
      </c>
      <c r="G4" s="34">
        <f>'SIT Benchmarking'!G3</f>
        <v>3</v>
      </c>
      <c r="H4" s="34">
        <f>'SIT Benchmarking'!H3</f>
        <v>3</v>
      </c>
    </row>
    <row r="5" spans="1:8" x14ac:dyDescent="0.35">
      <c r="A5" s="40" t="s">
        <v>36</v>
      </c>
      <c r="B5" s="41"/>
      <c r="C5" s="41"/>
      <c r="D5" s="41"/>
      <c r="E5" s="41"/>
      <c r="F5" s="41"/>
      <c r="G5" s="41"/>
      <c r="H5" s="41"/>
    </row>
    <row r="6" spans="1:8" x14ac:dyDescent="0.35">
      <c r="A6" s="40" t="s">
        <v>37</v>
      </c>
      <c r="B6" s="41"/>
      <c r="C6" s="41"/>
      <c r="D6" s="41"/>
      <c r="E6" s="41"/>
      <c r="F6" s="41"/>
      <c r="G6" s="41"/>
      <c r="H6" s="41"/>
    </row>
    <row r="7" spans="1:8" x14ac:dyDescent="0.35">
      <c r="A7" s="40" t="s">
        <v>38</v>
      </c>
      <c r="B7" s="41"/>
      <c r="C7" s="41"/>
      <c r="D7" s="41"/>
      <c r="E7" s="41"/>
      <c r="F7" s="41"/>
      <c r="G7" s="41"/>
      <c r="H7" s="41"/>
    </row>
    <row r="8" spans="1:8" x14ac:dyDescent="0.35">
      <c r="A8" s="40" t="s">
        <v>39</v>
      </c>
      <c r="B8" s="41"/>
      <c r="C8" s="41"/>
      <c r="D8" s="41"/>
      <c r="E8" s="41"/>
      <c r="F8" s="41"/>
      <c r="G8" s="41"/>
      <c r="H8" s="41"/>
    </row>
    <row r="9" spans="1:8" x14ac:dyDescent="0.35">
      <c r="A9" s="40" t="s">
        <v>40</v>
      </c>
      <c r="B9" s="41"/>
      <c r="C9" s="41"/>
      <c r="D9" s="41"/>
      <c r="E9" s="41"/>
      <c r="F9" s="41"/>
      <c r="G9" s="41"/>
      <c r="H9" s="41"/>
    </row>
    <row r="10" spans="1:8" x14ac:dyDescent="0.35">
      <c r="A10" s="40" t="s">
        <v>41</v>
      </c>
      <c r="B10" s="41"/>
      <c r="C10" s="41"/>
      <c r="D10" s="41"/>
      <c r="E10" s="41"/>
      <c r="F10" s="41"/>
      <c r="G10" s="41"/>
      <c r="H10" s="41"/>
    </row>
    <row r="11" spans="1:8" x14ac:dyDescent="0.35">
      <c r="A11" s="40" t="s">
        <v>42</v>
      </c>
      <c r="B11" s="41"/>
      <c r="C11" s="41"/>
      <c r="D11" s="41"/>
      <c r="E11" s="41"/>
      <c r="F11" s="41"/>
      <c r="G11" s="41"/>
      <c r="H11" s="41"/>
    </row>
    <row r="12" spans="1:8" x14ac:dyDescent="0.35">
      <c r="A12" s="40" t="s">
        <v>43</v>
      </c>
      <c r="B12" s="41"/>
      <c r="C12" s="41"/>
      <c r="D12" s="41"/>
      <c r="E12" s="41"/>
      <c r="F12" s="41"/>
      <c r="G12" s="41"/>
      <c r="H12" s="41"/>
    </row>
    <row r="13" spans="1:8" x14ac:dyDescent="0.35">
      <c r="A13" s="40" t="s">
        <v>44</v>
      </c>
      <c r="B13" s="41"/>
      <c r="C13" s="41"/>
      <c r="D13" s="41"/>
      <c r="E13" s="41"/>
      <c r="F13" s="41"/>
      <c r="G13" s="41"/>
      <c r="H13" s="41"/>
    </row>
    <row r="14" spans="1:8" x14ac:dyDescent="0.35">
      <c r="A14" s="40" t="s">
        <v>45</v>
      </c>
      <c r="B14" s="41"/>
      <c r="C14" s="41"/>
      <c r="D14" s="41"/>
      <c r="E14" s="41"/>
      <c r="F14" s="41"/>
      <c r="G14" s="41"/>
      <c r="H14" s="41"/>
    </row>
    <row r="31" spans="1:1" x14ac:dyDescent="0.35">
      <c r="A31" s="1"/>
    </row>
    <row r="32" spans="1:1" x14ac:dyDescent="0.35">
      <c r="A32" s="1"/>
    </row>
    <row r="35" spans="1:8" x14ac:dyDescent="0.35">
      <c r="A35" s="49" t="s">
        <v>46</v>
      </c>
      <c r="B35" s="49"/>
      <c r="C35" s="49"/>
      <c r="D35" s="49"/>
      <c r="E35" s="49"/>
      <c r="F35" s="49"/>
      <c r="G35" s="49"/>
      <c r="H35" s="49"/>
    </row>
    <row r="36" spans="1:8" ht="78.75" customHeight="1" x14ac:dyDescent="0.35">
      <c r="A36" s="37" t="s">
        <v>35</v>
      </c>
      <c r="B36" s="31" t="s">
        <v>18</v>
      </c>
      <c r="C36" s="31" t="s">
        <v>19</v>
      </c>
      <c r="D36" s="31" t="s">
        <v>20</v>
      </c>
      <c r="E36" s="31" t="s">
        <v>21</v>
      </c>
      <c r="F36" s="31" t="s">
        <v>22</v>
      </c>
      <c r="G36" s="31" t="s">
        <v>23</v>
      </c>
      <c r="H36" s="31" t="s">
        <v>24</v>
      </c>
    </row>
    <row r="37" spans="1:8" x14ac:dyDescent="0.35">
      <c r="A37" s="38" t="str">
        <f>A3</f>
        <v>All Industry August 2024</v>
      </c>
      <c r="B37" s="39">
        <f>B3</f>
        <v>3.28</v>
      </c>
      <c r="C37" s="39">
        <f t="shared" ref="C37:H38" si="0">C3</f>
        <v>3.7</v>
      </c>
      <c r="D37" s="39">
        <f t="shared" si="0"/>
        <v>3.79</v>
      </c>
      <c r="E37" s="39">
        <f t="shared" si="0"/>
        <v>4</v>
      </c>
      <c r="F37" s="39">
        <f t="shared" si="0"/>
        <v>4.1399999999999997</v>
      </c>
      <c r="G37" s="39">
        <f t="shared" si="0"/>
        <v>4.17</v>
      </c>
      <c r="H37" s="39">
        <f t="shared" si="0"/>
        <v>3.31</v>
      </c>
    </row>
    <row r="38" spans="1:8" x14ac:dyDescent="0.35">
      <c r="A38" s="38" t="str">
        <f>A4</f>
        <v>Organisation name 2024 current</v>
      </c>
      <c r="B38" s="39">
        <f>B4</f>
        <v>3</v>
      </c>
      <c r="C38" s="39">
        <f t="shared" si="0"/>
        <v>3</v>
      </c>
      <c r="D38" s="39">
        <f t="shared" si="0"/>
        <v>3</v>
      </c>
      <c r="E38" s="39">
        <f t="shared" si="0"/>
        <v>3</v>
      </c>
      <c r="F38" s="39">
        <f t="shared" si="0"/>
        <v>3</v>
      </c>
      <c r="G38" s="39">
        <f t="shared" si="0"/>
        <v>3</v>
      </c>
      <c r="H38" s="39">
        <f t="shared" si="0"/>
        <v>3</v>
      </c>
    </row>
    <row r="39" spans="1:8" x14ac:dyDescent="0.35">
      <c r="A39" s="40" t="s">
        <v>47</v>
      </c>
      <c r="B39" s="41"/>
      <c r="C39" s="41"/>
      <c r="D39" s="41"/>
      <c r="E39" s="41"/>
      <c r="F39" s="41"/>
      <c r="G39" s="41"/>
      <c r="H39" s="41"/>
    </row>
    <row r="40" spans="1:8" x14ac:dyDescent="0.35">
      <c r="A40" s="40" t="s">
        <v>48</v>
      </c>
      <c r="B40" s="41"/>
      <c r="C40" s="41"/>
      <c r="D40" s="41"/>
      <c r="E40" s="41"/>
      <c r="F40" s="41"/>
      <c r="G40" s="41"/>
      <c r="H40" s="41"/>
    </row>
    <row r="41" spans="1:8" x14ac:dyDescent="0.35">
      <c r="A41" s="40" t="s">
        <v>49</v>
      </c>
      <c r="B41" s="41"/>
      <c r="C41" s="41"/>
      <c r="D41" s="41"/>
      <c r="E41" s="41"/>
      <c r="F41" s="41"/>
      <c r="G41" s="41"/>
      <c r="H41" s="41"/>
    </row>
    <row r="42" spans="1:8" x14ac:dyDescent="0.35">
      <c r="A42" s="40" t="s">
        <v>50</v>
      </c>
      <c r="B42" s="41"/>
      <c r="C42" s="41"/>
      <c r="D42" s="41"/>
      <c r="E42" s="41"/>
      <c r="F42" s="41"/>
      <c r="G42" s="41"/>
      <c r="H42" s="41"/>
    </row>
    <row r="43" spans="1:8" x14ac:dyDescent="0.35">
      <c r="A43" s="40" t="s">
        <v>51</v>
      </c>
      <c r="B43" s="41"/>
      <c r="C43" s="41"/>
      <c r="D43" s="41"/>
      <c r="E43" s="41"/>
      <c r="F43" s="41"/>
      <c r="G43" s="41"/>
      <c r="H43" s="41"/>
    </row>
    <row r="44" spans="1:8" x14ac:dyDescent="0.35">
      <c r="A44" s="40" t="s">
        <v>52</v>
      </c>
      <c r="B44" s="41"/>
      <c r="C44" s="41"/>
      <c r="D44" s="41"/>
      <c r="E44" s="41"/>
      <c r="F44" s="41"/>
      <c r="G44" s="41"/>
      <c r="H44" s="41"/>
    </row>
    <row r="45" spans="1:8" x14ac:dyDescent="0.35">
      <c r="A45" s="40" t="s">
        <v>53</v>
      </c>
      <c r="B45" s="41"/>
      <c r="C45" s="41"/>
      <c r="D45" s="41"/>
      <c r="E45" s="41"/>
      <c r="F45" s="41"/>
      <c r="G45" s="41"/>
      <c r="H45" s="41"/>
    </row>
    <row r="46" spans="1:8" x14ac:dyDescent="0.35">
      <c r="A46" s="40" t="s">
        <v>54</v>
      </c>
      <c r="B46" s="41"/>
      <c r="C46" s="41"/>
      <c r="D46" s="41"/>
      <c r="E46" s="41"/>
      <c r="F46" s="41"/>
      <c r="G46" s="41"/>
      <c r="H46" s="41"/>
    </row>
    <row r="47" spans="1:8" x14ac:dyDescent="0.35">
      <c r="A47" s="40" t="s">
        <v>55</v>
      </c>
      <c r="B47" s="41"/>
      <c r="C47" s="41"/>
      <c r="D47" s="41"/>
      <c r="E47" s="41"/>
      <c r="F47" s="41"/>
      <c r="G47" s="41"/>
      <c r="H47" s="41"/>
    </row>
    <row r="48" spans="1:8" x14ac:dyDescent="0.35">
      <c r="A48" s="40" t="s">
        <v>56</v>
      </c>
      <c r="B48" s="41"/>
      <c r="C48" s="41"/>
      <c r="D48" s="41"/>
      <c r="E48" s="41"/>
      <c r="F48" s="41"/>
      <c r="G48" s="41"/>
      <c r="H48" s="41"/>
    </row>
    <row r="79" spans="1:8" x14ac:dyDescent="0.35">
      <c r="A79" s="49" t="s">
        <v>57</v>
      </c>
      <c r="B79" s="49"/>
      <c r="C79" s="49"/>
      <c r="D79" s="49"/>
      <c r="E79" s="49"/>
      <c r="F79" s="49"/>
      <c r="G79" s="49"/>
      <c r="H79" s="49"/>
    </row>
    <row r="80" spans="1:8" ht="78.75" customHeight="1" x14ac:dyDescent="0.35">
      <c r="A80" s="37" t="s">
        <v>35</v>
      </c>
      <c r="B80" s="31" t="s">
        <v>18</v>
      </c>
      <c r="C80" s="31" t="s">
        <v>19</v>
      </c>
      <c r="D80" s="31" t="s">
        <v>20</v>
      </c>
      <c r="E80" s="31" t="s">
        <v>21</v>
      </c>
      <c r="F80" s="31" t="s">
        <v>22</v>
      </c>
      <c r="G80" s="31" t="s">
        <v>23</v>
      </c>
      <c r="H80" s="31" t="s">
        <v>24</v>
      </c>
    </row>
    <row r="81" spans="1:8" x14ac:dyDescent="0.35">
      <c r="A81" s="38" t="str">
        <f>A3</f>
        <v>All Industry August 2024</v>
      </c>
      <c r="B81" s="39">
        <f>B3</f>
        <v>3.28</v>
      </c>
      <c r="C81" s="39">
        <f t="shared" ref="C81:H82" si="1">C3</f>
        <v>3.7</v>
      </c>
      <c r="D81" s="39">
        <f t="shared" si="1"/>
        <v>3.79</v>
      </c>
      <c r="E81" s="39">
        <f t="shared" si="1"/>
        <v>4</v>
      </c>
      <c r="F81" s="39">
        <f t="shared" si="1"/>
        <v>4.1399999999999997</v>
      </c>
      <c r="G81" s="39">
        <f t="shared" si="1"/>
        <v>4.17</v>
      </c>
      <c r="H81" s="39">
        <f t="shared" si="1"/>
        <v>3.31</v>
      </c>
    </row>
    <row r="82" spans="1:8" x14ac:dyDescent="0.35">
      <c r="A82" s="38" t="str">
        <f>A4</f>
        <v>Organisation name 2024 current</v>
      </c>
      <c r="B82" s="39">
        <f>B4</f>
        <v>3</v>
      </c>
      <c r="C82" s="39">
        <f t="shared" si="1"/>
        <v>3</v>
      </c>
      <c r="D82" s="39">
        <f t="shared" si="1"/>
        <v>3</v>
      </c>
      <c r="E82" s="39">
        <f t="shared" si="1"/>
        <v>3</v>
      </c>
      <c r="F82" s="39">
        <f t="shared" si="1"/>
        <v>3</v>
      </c>
      <c r="G82" s="39">
        <f t="shared" si="1"/>
        <v>3</v>
      </c>
      <c r="H82" s="39">
        <f t="shared" si="1"/>
        <v>3</v>
      </c>
    </row>
    <row r="83" spans="1:8" x14ac:dyDescent="0.35">
      <c r="A83" s="40" t="s">
        <v>58</v>
      </c>
      <c r="B83" s="41"/>
      <c r="C83" s="41"/>
      <c r="D83" s="41"/>
      <c r="E83" s="41"/>
      <c r="F83" s="41"/>
      <c r="G83" s="41"/>
      <c r="H83" s="41"/>
    </row>
    <row r="84" spans="1:8" x14ac:dyDescent="0.35">
      <c r="A84" s="40" t="s">
        <v>59</v>
      </c>
      <c r="B84" s="41"/>
      <c r="C84" s="41"/>
      <c r="D84" s="41"/>
      <c r="E84" s="41"/>
      <c r="F84" s="41"/>
      <c r="G84" s="41"/>
      <c r="H84" s="41"/>
    </row>
    <row r="85" spans="1:8" x14ac:dyDescent="0.35">
      <c r="A85" s="40" t="s">
        <v>60</v>
      </c>
      <c r="B85" s="41"/>
      <c r="C85" s="41"/>
      <c r="D85" s="41"/>
      <c r="E85" s="41"/>
      <c r="F85" s="41"/>
      <c r="G85" s="41"/>
      <c r="H85" s="41"/>
    </row>
    <row r="86" spans="1:8" x14ac:dyDescent="0.35">
      <c r="A86" s="40" t="s">
        <v>61</v>
      </c>
      <c r="B86" s="41"/>
      <c r="C86" s="41"/>
      <c r="D86" s="41"/>
      <c r="E86" s="41"/>
      <c r="F86" s="41"/>
      <c r="G86" s="41"/>
      <c r="H86" s="41"/>
    </row>
    <row r="87" spans="1:8" x14ac:dyDescent="0.35">
      <c r="A87" s="40" t="s">
        <v>62</v>
      </c>
      <c r="B87" s="41"/>
      <c r="C87" s="41"/>
      <c r="D87" s="41"/>
      <c r="E87" s="41"/>
      <c r="F87" s="41"/>
      <c r="G87" s="41"/>
      <c r="H87" s="41"/>
    </row>
    <row r="88" spans="1:8" x14ac:dyDescent="0.35">
      <c r="A88" s="40" t="s">
        <v>63</v>
      </c>
      <c r="B88" s="41"/>
      <c r="C88" s="41"/>
      <c r="D88" s="41"/>
      <c r="E88" s="41"/>
      <c r="F88" s="41"/>
      <c r="G88" s="41"/>
      <c r="H88" s="41"/>
    </row>
    <row r="89" spans="1:8" x14ac:dyDescent="0.35">
      <c r="A89" s="40" t="s">
        <v>64</v>
      </c>
      <c r="B89" s="41"/>
      <c r="C89" s="41"/>
      <c r="D89" s="41"/>
      <c r="E89" s="41"/>
      <c r="F89" s="41"/>
      <c r="G89" s="41"/>
      <c r="H89" s="41"/>
    </row>
    <row r="90" spans="1:8" x14ac:dyDescent="0.35">
      <c r="A90" s="40" t="s">
        <v>65</v>
      </c>
      <c r="B90" s="41"/>
      <c r="C90" s="41"/>
      <c r="D90" s="41"/>
      <c r="E90" s="41"/>
      <c r="F90" s="41"/>
      <c r="G90" s="41"/>
      <c r="H90" s="41"/>
    </row>
    <row r="91" spans="1:8" x14ac:dyDescent="0.35">
      <c r="A91" s="40" t="s">
        <v>66</v>
      </c>
      <c r="B91" s="41"/>
      <c r="C91" s="41"/>
      <c r="D91" s="41"/>
      <c r="E91" s="41"/>
      <c r="F91" s="41"/>
      <c r="G91" s="41"/>
      <c r="H91" s="41"/>
    </row>
    <row r="92" spans="1:8" x14ac:dyDescent="0.35">
      <c r="A92" s="40" t="s">
        <v>67</v>
      </c>
      <c r="B92" s="41"/>
      <c r="C92" s="41"/>
      <c r="D92" s="41"/>
      <c r="E92" s="41"/>
      <c r="F92" s="41"/>
      <c r="G92" s="41"/>
      <c r="H92" s="41"/>
    </row>
  </sheetData>
  <mergeCells count="3">
    <mergeCell ref="A1:H1"/>
    <mergeCell ref="A35:H35"/>
    <mergeCell ref="A79:H79"/>
  </mergeCells>
  <conditionalFormatting sqref="B5:B14">
    <cfRule type="colorScale" priority="27">
      <colorScale>
        <cfvo type="min"/>
        <cfvo type="max"/>
        <color rgb="FF63BE7B"/>
        <color rgb="FFFFEF9C"/>
      </colorScale>
    </cfRule>
  </conditionalFormatting>
  <conditionalFormatting sqref="B39:B48">
    <cfRule type="colorScale" priority="17">
      <colorScale>
        <cfvo type="min"/>
        <cfvo type="max"/>
        <color rgb="FF63BE7B"/>
        <color rgb="FFFFEF9C"/>
      </colorScale>
    </cfRule>
  </conditionalFormatting>
  <conditionalFormatting sqref="B83:B92">
    <cfRule type="colorScale" priority="7">
      <colorScale>
        <cfvo type="min"/>
        <cfvo type="max"/>
        <color rgb="FF63BE7B"/>
        <color rgb="FFFFEF9C"/>
      </colorScale>
    </cfRule>
  </conditionalFormatting>
  <conditionalFormatting sqref="B5:H14">
    <cfRule type="colorScale" priority="31">
      <colorScale>
        <cfvo type="min"/>
        <cfvo type="max"/>
        <color theme="4" tint="0.79998168889431442"/>
        <color theme="4" tint="0.39997558519241921"/>
      </colorScale>
    </cfRule>
    <cfRule type="colorScale" priority="32">
      <colorScale>
        <cfvo type="min"/>
        <cfvo type="max"/>
        <color theme="4" tint="0.79998168889431442"/>
        <color rgb="FF002060"/>
      </colorScale>
    </cfRule>
  </conditionalFormatting>
  <conditionalFormatting sqref="B39:H48">
    <cfRule type="colorScale" priority="33">
      <colorScale>
        <cfvo type="min"/>
        <cfvo type="max"/>
        <color theme="4" tint="0.79998168889431442"/>
        <color theme="4" tint="0.39997558519241921"/>
      </colorScale>
    </cfRule>
    <cfRule type="colorScale" priority="34">
      <colorScale>
        <cfvo type="min"/>
        <cfvo type="max"/>
        <color theme="4" tint="0.79998168889431442"/>
        <color rgb="FF002060"/>
      </colorScale>
    </cfRule>
  </conditionalFormatting>
  <conditionalFormatting sqref="B83:H92">
    <cfRule type="colorScale" priority="35">
      <colorScale>
        <cfvo type="min"/>
        <cfvo type="max"/>
        <color theme="4" tint="0.79998168889431442"/>
        <color theme="4" tint="0.39997558519241921"/>
      </colorScale>
    </cfRule>
    <cfRule type="colorScale" priority="36">
      <colorScale>
        <cfvo type="min"/>
        <cfvo type="max"/>
        <color theme="4" tint="0.79998168889431442"/>
        <color rgb="FF002060"/>
      </colorScale>
    </cfRule>
  </conditionalFormatting>
  <conditionalFormatting sqref="C5:C14">
    <cfRule type="colorScale" priority="26">
      <colorScale>
        <cfvo type="min"/>
        <cfvo type="max"/>
        <color rgb="FF63BE7B"/>
        <color rgb="FFFFEF9C"/>
      </colorScale>
    </cfRule>
  </conditionalFormatting>
  <conditionalFormatting sqref="C39:C48">
    <cfRule type="colorScale" priority="16">
      <colorScale>
        <cfvo type="min"/>
        <cfvo type="max"/>
        <color rgb="FF63BE7B"/>
        <color rgb="FFFFEF9C"/>
      </colorScale>
    </cfRule>
  </conditionalFormatting>
  <conditionalFormatting sqref="C83:C92">
    <cfRule type="colorScale" priority="6">
      <colorScale>
        <cfvo type="min"/>
        <cfvo type="max"/>
        <color rgb="FF63BE7B"/>
        <color rgb="FFFFEF9C"/>
      </colorScale>
    </cfRule>
  </conditionalFormatting>
  <conditionalFormatting sqref="D5:D14">
    <cfRule type="colorScale" priority="25">
      <colorScale>
        <cfvo type="min"/>
        <cfvo type="max"/>
        <color rgb="FF63BE7B"/>
        <color rgb="FFFFEF9C"/>
      </colorScale>
    </cfRule>
  </conditionalFormatting>
  <conditionalFormatting sqref="D39:D48">
    <cfRule type="colorScale" priority="15">
      <colorScale>
        <cfvo type="min"/>
        <cfvo type="max"/>
        <color rgb="FF63BE7B"/>
        <color rgb="FFFFEF9C"/>
      </colorScale>
    </cfRule>
  </conditionalFormatting>
  <conditionalFormatting sqref="D83:D92">
    <cfRule type="colorScale" priority="5">
      <colorScale>
        <cfvo type="min"/>
        <cfvo type="max"/>
        <color rgb="FF63BE7B"/>
        <color rgb="FFFFEF9C"/>
      </colorScale>
    </cfRule>
  </conditionalFormatting>
  <conditionalFormatting sqref="E5:E14">
    <cfRule type="colorScale" priority="24">
      <colorScale>
        <cfvo type="min"/>
        <cfvo type="max"/>
        <color rgb="FF63BE7B"/>
        <color rgb="FFFFEF9C"/>
      </colorScale>
    </cfRule>
  </conditionalFormatting>
  <conditionalFormatting sqref="E39:E48">
    <cfRule type="colorScale" priority="14">
      <colorScale>
        <cfvo type="min"/>
        <cfvo type="max"/>
        <color rgb="FF63BE7B"/>
        <color rgb="FFFFEF9C"/>
      </colorScale>
    </cfRule>
  </conditionalFormatting>
  <conditionalFormatting sqref="E83:E92">
    <cfRule type="colorScale" priority="4">
      <colorScale>
        <cfvo type="min"/>
        <cfvo type="max"/>
        <color rgb="FF63BE7B"/>
        <color rgb="FFFFEF9C"/>
      </colorScale>
    </cfRule>
  </conditionalFormatting>
  <conditionalFormatting sqref="F5:F14">
    <cfRule type="colorScale" priority="23">
      <colorScale>
        <cfvo type="min"/>
        <cfvo type="max"/>
        <color rgb="FF63BE7B"/>
        <color rgb="FFFFEF9C"/>
      </colorScale>
    </cfRule>
  </conditionalFormatting>
  <conditionalFormatting sqref="F39:F48">
    <cfRule type="colorScale" priority="13">
      <colorScale>
        <cfvo type="min"/>
        <cfvo type="max"/>
        <color rgb="FF63BE7B"/>
        <color rgb="FFFFEF9C"/>
      </colorScale>
    </cfRule>
  </conditionalFormatting>
  <conditionalFormatting sqref="F83:F92">
    <cfRule type="colorScale" priority="3">
      <colorScale>
        <cfvo type="min"/>
        <cfvo type="max"/>
        <color rgb="FF63BE7B"/>
        <color rgb="FFFFEF9C"/>
      </colorScale>
    </cfRule>
  </conditionalFormatting>
  <conditionalFormatting sqref="G5:G14">
    <cfRule type="colorScale" priority="30">
      <colorScale>
        <cfvo type="min"/>
        <cfvo type="max"/>
        <color rgb="FFFCFCFF"/>
        <color rgb="FF63BE7B"/>
      </colorScale>
    </cfRule>
  </conditionalFormatting>
  <conditionalFormatting sqref="G39:G48">
    <cfRule type="colorScale" priority="20">
      <colorScale>
        <cfvo type="min"/>
        <cfvo type="max"/>
        <color rgb="FFFCFCFF"/>
        <color rgb="FF63BE7B"/>
      </colorScale>
    </cfRule>
  </conditionalFormatting>
  <conditionalFormatting sqref="G83:G92">
    <cfRule type="colorScale" priority="10">
      <colorScale>
        <cfvo type="min"/>
        <cfvo type="max"/>
        <color rgb="FFFCFCFF"/>
        <color rgb="FF63BE7B"/>
      </colorScale>
    </cfRule>
  </conditionalFormatting>
  <conditionalFormatting sqref="H5:H14">
    <cfRule type="colorScale" priority="29">
      <colorScale>
        <cfvo type="min"/>
        <cfvo type="max"/>
        <color rgb="FFFCFCFF"/>
        <color rgb="FF63BE7B"/>
      </colorScale>
    </cfRule>
  </conditionalFormatting>
  <conditionalFormatting sqref="H39:H48">
    <cfRule type="colorScale" priority="19">
      <colorScale>
        <cfvo type="min"/>
        <cfvo type="max"/>
        <color rgb="FFFCFCFF"/>
        <color rgb="FF63BE7B"/>
      </colorScale>
    </cfRule>
  </conditionalFormatting>
  <conditionalFormatting sqref="H83:H92">
    <cfRule type="colorScale" priority="9">
      <colorScale>
        <cfvo type="min"/>
        <cfvo type="max"/>
        <color rgb="FFFCFCFF"/>
        <color rgb="FF63BE7B"/>
      </colorScale>
    </cfRule>
  </conditionalFormatting>
  <pageMargins left="0.7" right="0.7" top="0.75" bottom="0.75" header="0.3" footer="0.3"/>
  <pageSetup paperSize="9" scale="59" orientation="portrait" r:id="rId1"/>
  <headerFooter>
    <oddFooter>&amp;C_x000D_&amp;1#&amp;"Calibri"&amp;10&amp;K000000 CONFIDENTIAL</oddFooter>
  </headerFooter>
  <colBreaks count="1" manualBreakCount="1">
    <brk id="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F9C4-0932-484F-A721-1110D24CB884}">
  <sheetPr>
    <tabColor rgb="FF0070C0"/>
  </sheetPr>
  <dimension ref="A1:AA101"/>
  <sheetViews>
    <sheetView zoomScale="85" zoomScaleNormal="85" zoomScaleSheetLayoutView="40" workbookViewId="0">
      <selection activeCell="M12" sqref="M12"/>
    </sheetView>
  </sheetViews>
  <sheetFormatPr defaultRowHeight="15.5" x14ac:dyDescent="0.35"/>
  <cols>
    <col min="1" max="1" width="45.23046875" customWidth="1"/>
    <col min="2" max="2" width="26.4609375" customWidth="1"/>
    <col min="3" max="10" width="11" style="1" customWidth="1"/>
  </cols>
  <sheetData>
    <row r="1" spans="1:10" ht="39" customHeight="1" x14ac:dyDescent="0.35">
      <c r="A1" s="29" t="s">
        <v>9</v>
      </c>
      <c r="B1" s="30"/>
      <c r="C1" s="31" t="s">
        <v>10</v>
      </c>
      <c r="D1" s="31" t="s">
        <v>11</v>
      </c>
      <c r="E1" s="31" t="s">
        <v>12</v>
      </c>
      <c r="F1" s="31" t="s">
        <v>13</v>
      </c>
      <c r="G1" s="31" t="s">
        <v>14</v>
      </c>
      <c r="H1" s="31" t="s">
        <v>15</v>
      </c>
      <c r="I1" s="31" t="s">
        <v>16</v>
      </c>
      <c r="J1" s="31" t="s">
        <v>17</v>
      </c>
    </row>
    <row r="2" spans="1:10" x14ac:dyDescent="0.35">
      <c r="A2" s="22" t="s">
        <v>79</v>
      </c>
      <c r="B2" s="11" t="s">
        <v>2</v>
      </c>
      <c r="C2" s="12">
        <f>VLOOKUP($A2,$A95:$X98, 4, FALSE)</f>
        <v>2.31</v>
      </c>
      <c r="D2" s="12">
        <f>VLOOKUP($A2,$A95:$X98, 5, FALSE)</f>
        <v>3</v>
      </c>
      <c r="E2" s="12">
        <f>VLOOKUP($A2,$A95:$X98, 6, FALSE)</f>
        <v>2.87</v>
      </c>
      <c r="F2" s="12">
        <f>VLOOKUP($A2,$A95:$X98, 7, FALSE)</f>
        <v>2.54</v>
      </c>
      <c r="G2" s="12">
        <f>VLOOKUP($A2,$A95:$X98, 8, FALSE)</f>
        <v>2.61</v>
      </c>
      <c r="H2" s="12">
        <f>VLOOKUP($A2,$A95:$X98, 9, FALSE)</f>
        <v>3.01</v>
      </c>
      <c r="I2" s="12">
        <f>VLOOKUP($A2,$A95:$X98, 10, FALSE)</f>
        <v>3.22</v>
      </c>
      <c r="J2" s="12">
        <f>VLOOKUP($A2,$A95:$X98, 11, FALSE)</f>
        <v>3.11</v>
      </c>
    </row>
    <row r="3" spans="1:10" x14ac:dyDescent="0.35">
      <c r="A3" s="13"/>
      <c r="B3" s="11" t="s">
        <v>3</v>
      </c>
      <c r="C3" s="12">
        <f>VLOOKUP($A2,$A95:$X98, 12, FALSE)</f>
        <v>3.26</v>
      </c>
      <c r="D3" s="12">
        <f>VLOOKUP($A2,$A95:$X98, 13, FALSE)</f>
        <v>3.9</v>
      </c>
      <c r="E3" s="12">
        <f>VLOOKUP($A2,$A95:$X98, 14, FALSE)</f>
        <v>3.84</v>
      </c>
      <c r="F3" s="12">
        <f>VLOOKUP($A2,$A95:$X98, 15, FALSE)</f>
        <v>3.82</v>
      </c>
      <c r="G3" s="12">
        <f>VLOOKUP($A2,$A95:$X98, 16, FALSE)</f>
        <v>3.59</v>
      </c>
      <c r="H3" s="12">
        <f>VLOOKUP($A2,$A95:$X98, 17, FALSE)</f>
        <v>3.46</v>
      </c>
      <c r="I3" s="12">
        <f>VLOOKUP($A2,$A95:$X98, 18, FALSE)</f>
        <v>3.9</v>
      </c>
      <c r="J3" s="12">
        <f>VLOOKUP($A2,$A95:$X98, 19, FALSE)</f>
        <v>3.7</v>
      </c>
    </row>
    <row r="4" spans="1:10" x14ac:dyDescent="0.35">
      <c r="A4" s="13"/>
      <c r="B4" s="11" t="s">
        <v>4</v>
      </c>
      <c r="C4" s="12">
        <f>VLOOKUP($A2,$A95:$X98, 20, FALSE)</f>
        <v>3.77</v>
      </c>
      <c r="D4" s="12">
        <f>VLOOKUP($A2,$A95:$X98, 21, FALSE)</f>
        <v>4.3499999999999996</v>
      </c>
      <c r="E4" s="12">
        <f>VLOOKUP($A2,$A95:$X98, 22, FALSE)</f>
        <v>4.26</v>
      </c>
      <c r="F4" s="12">
        <f>VLOOKUP($A2,$A95:$X98, 23, FALSE)</f>
        <v>4.34</v>
      </c>
      <c r="G4" s="12">
        <f>VLOOKUP($A2,$A95:$X98, 24, FALSE)</f>
        <v>4.04</v>
      </c>
      <c r="H4" s="12">
        <f>VLOOKUP($A2,$A95:$AA98, 25, FALSE)</f>
        <v>3.93</v>
      </c>
      <c r="I4" s="12">
        <f>VLOOKUP($A2,$A95:$AA98, 26, FALSE)</f>
        <v>4.3600000000000003</v>
      </c>
      <c r="J4" s="12">
        <f>VLOOKUP($A2,$A95:$AA98, 27, FALSE)</f>
        <v>4.2</v>
      </c>
    </row>
    <row r="5" spans="1:10" x14ac:dyDescent="0.35">
      <c r="A5" s="14"/>
      <c r="B5" s="35" t="str">
        <f>'SIT Benchmarking'!A3</f>
        <v>Organisation name 2024 current</v>
      </c>
      <c r="C5" s="36">
        <v>3</v>
      </c>
      <c r="D5" s="36">
        <v>3</v>
      </c>
      <c r="E5" s="36">
        <v>3</v>
      </c>
      <c r="F5" s="36">
        <v>3</v>
      </c>
      <c r="G5" s="36">
        <v>3</v>
      </c>
      <c r="H5" s="36">
        <v>3</v>
      </c>
      <c r="I5" s="36">
        <v>3</v>
      </c>
      <c r="J5" s="36">
        <v>3</v>
      </c>
    </row>
    <row r="6" spans="1:10" hidden="1" x14ac:dyDescent="0.35">
      <c r="A6" s="15" t="s">
        <v>6</v>
      </c>
      <c r="B6" s="16">
        <f>VLOOKUP($A2,$A95:$X98, 3, FALSE)</f>
        <v>4471</v>
      </c>
      <c r="C6" s="17">
        <f>C5-C3</f>
        <v>-0.25999999999999979</v>
      </c>
      <c r="D6" s="17">
        <f t="shared" ref="D6:I6" si="0">D5-D3</f>
        <v>-0.89999999999999991</v>
      </c>
      <c r="E6" s="17">
        <f t="shared" si="0"/>
        <v>-0.83999999999999986</v>
      </c>
      <c r="F6" s="17">
        <f t="shared" si="0"/>
        <v>-0.81999999999999984</v>
      </c>
      <c r="G6" s="17">
        <f t="shared" si="0"/>
        <v>-0.58999999999999986</v>
      </c>
      <c r="H6" s="17">
        <f t="shared" si="0"/>
        <v>-0.45999999999999996</v>
      </c>
      <c r="I6" s="17">
        <f t="shared" si="0"/>
        <v>-0.89999999999999991</v>
      </c>
      <c r="J6" s="17"/>
    </row>
    <row r="7" spans="1:10" hidden="1" x14ac:dyDescent="0.35">
      <c r="A7" s="15" t="s">
        <v>7</v>
      </c>
      <c r="B7" s="16">
        <f>VLOOKUP($A2,$A95:$X98, 2, FALSE)</f>
        <v>33</v>
      </c>
      <c r="C7" s="18"/>
      <c r="D7" s="18"/>
      <c r="E7" s="18"/>
      <c r="F7" s="18"/>
      <c r="G7" s="18"/>
      <c r="H7" s="18"/>
      <c r="I7" s="18"/>
      <c r="J7" s="18"/>
    </row>
    <row r="8" spans="1:10" s="14" customFormat="1" ht="30.75" customHeight="1" x14ac:dyDescent="0.35">
      <c r="A8" s="47" t="str">
        <f>B5&amp;" compared against the "&amp;A2&amp;" comparison group, that consist of "&amp;B6&amp;" respondants across "&amp;B7&amp;" assessments."</f>
        <v>Organisation name 2024 current compared against the All Data August 2024 comparison group, that consist of 4471 respondants across 33 assessments.</v>
      </c>
      <c r="B8" s="47"/>
      <c r="C8" s="47"/>
      <c r="D8" s="47"/>
      <c r="E8" s="47"/>
      <c r="F8" s="47"/>
      <c r="G8" s="47"/>
      <c r="H8" s="47"/>
      <c r="I8" s="47"/>
      <c r="J8" s="47"/>
    </row>
    <row r="9" spans="1:10" x14ac:dyDescent="0.35">
      <c r="A9" s="10"/>
      <c r="B9" s="10"/>
      <c r="C9" s="23"/>
      <c r="D9" s="23"/>
      <c r="E9" s="23"/>
      <c r="F9" s="23"/>
      <c r="G9" s="23"/>
      <c r="H9" s="23"/>
      <c r="I9" s="23"/>
      <c r="J9" s="23"/>
    </row>
    <row r="10" spans="1:10" x14ac:dyDescent="0.35">
      <c r="A10" s="10"/>
      <c r="B10" s="10"/>
      <c r="C10" s="23"/>
      <c r="D10" s="23"/>
      <c r="E10" s="23"/>
      <c r="F10" s="23"/>
      <c r="G10" s="23"/>
      <c r="H10" s="23"/>
      <c r="I10" s="23"/>
      <c r="J10" s="23"/>
    </row>
    <row r="11" spans="1:10" x14ac:dyDescent="0.35">
      <c r="A11" s="10"/>
      <c r="B11" s="10"/>
      <c r="C11" s="23"/>
      <c r="D11" s="23"/>
      <c r="E11" s="23"/>
      <c r="F11" s="23"/>
      <c r="G11" s="23"/>
      <c r="H11" s="23"/>
      <c r="I11" s="23"/>
      <c r="J11" s="23"/>
    </row>
    <row r="12" spans="1:10" x14ac:dyDescent="0.35">
      <c r="A12" s="10"/>
      <c r="B12" s="10"/>
      <c r="C12" s="23"/>
      <c r="D12" s="23"/>
      <c r="E12" s="23"/>
      <c r="F12" s="23"/>
      <c r="G12" s="23"/>
      <c r="H12" s="23"/>
      <c r="I12" s="23"/>
      <c r="J12" s="23"/>
    </row>
    <row r="13" spans="1:10" x14ac:dyDescent="0.35">
      <c r="A13" s="10"/>
      <c r="B13" s="10"/>
      <c r="C13" s="23"/>
      <c r="D13" s="23"/>
      <c r="E13" s="23"/>
      <c r="F13" s="23"/>
      <c r="G13" s="23"/>
      <c r="H13" s="23"/>
      <c r="I13" s="23"/>
      <c r="J13" s="23"/>
    </row>
    <row r="14" spans="1:10" x14ac:dyDescent="0.35">
      <c r="A14" s="10"/>
      <c r="B14" s="10"/>
      <c r="C14" s="23"/>
      <c r="D14" s="23"/>
      <c r="E14" s="23"/>
      <c r="F14" s="23"/>
      <c r="G14" s="23"/>
      <c r="H14" s="23"/>
      <c r="I14" s="23"/>
      <c r="J14" s="23"/>
    </row>
    <row r="15" spans="1:10" x14ac:dyDescent="0.35">
      <c r="A15" s="10"/>
      <c r="B15" s="10"/>
      <c r="C15" s="23"/>
      <c r="D15" s="23"/>
      <c r="E15" s="23"/>
      <c r="F15" s="23"/>
      <c r="G15" s="23"/>
      <c r="H15" s="23"/>
      <c r="I15" s="23"/>
      <c r="J15" s="23"/>
    </row>
    <row r="16" spans="1:10" x14ac:dyDescent="0.35">
      <c r="A16" s="10"/>
      <c r="B16" s="10"/>
      <c r="C16" s="23"/>
      <c r="D16" s="23"/>
      <c r="E16" s="23"/>
      <c r="F16" s="23"/>
      <c r="G16" s="23"/>
      <c r="H16" s="23"/>
      <c r="I16" s="23"/>
      <c r="J16" s="23"/>
    </row>
    <row r="17" spans="1:10" x14ac:dyDescent="0.35">
      <c r="A17" s="10"/>
      <c r="B17" s="10"/>
      <c r="C17" s="23"/>
      <c r="D17" s="23"/>
      <c r="E17" s="23"/>
      <c r="F17" s="23"/>
      <c r="G17" s="23"/>
      <c r="H17" s="23"/>
      <c r="I17" s="23"/>
      <c r="J17" s="23"/>
    </row>
    <row r="18" spans="1:10" x14ac:dyDescent="0.35">
      <c r="A18" s="10"/>
      <c r="B18" s="10"/>
      <c r="C18" s="23"/>
      <c r="D18" s="23"/>
      <c r="E18" s="23"/>
      <c r="F18" s="23"/>
      <c r="G18" s="23"/>
      <c r="H18" s="23"/>
      <c r="I18" s="23"/>
      <c r="J18" s="23"/>
    </row>
    <row r="19" spans="1:10" x14ac:dyDescent="0.35">
      <c r="A19" s="10"/>
      <c r="B19" s="10"/>
      <c r="C19" s="23"/>
      <c r="D19" s="23"/>
      <c r="E19" s="23"/>
      <c r="F19" s="23"/>
      <c r="G19" s="23"/>
      <c r="H19" s="23"/>
      <c r="I19" s="23"/>
      <c r="J19" s="23"/>
    </row>
    <row r="20" spans="1:10" x14ac:dyDescent="0.35">
      <c r="A20" s="10"/>
      <c r="B20" s="10"/>
      <c r="C20" s="23"/>
      <c r="D20" s="23"/>
      <c r="E20" s="23"/>
      <c r="F20" s="23"/>
      <c r="G20" s="23"/>
      <c r="H20" s="23"/>
      <c r="I20" s="23"/>
      <c r="J20" s="23"/>
    </row>
    <row r="21" spans="1:10" x14ac:dyDescent="0.35">
      <c r="A21" s="10"/>
      <c r="B21" s="10"/>
      <c r="C21" s="23"/>
      <c r="D21" s="23"/>
      <c r="E21" s="23"/>
      <c r="F21" s="23"/>
      <c r="G21" s="23"/>
      <c r="H21" s="23"/>
      <c r="I21" s="23"/>
      <c r="J21" s="23"/>
    </row>
    <row r="22" spans="1:10" x14ac:dyDescent="0.35">
      <c r="A22" s="10"/>
      <c r="B22" s="10"/>
      <c r="C22" s="23"/>
      <c r="D22" s="23"/>
      <c r="E22" s="23"/>
      <c r="F22" s="23"/>
      <c r="G22" s="23"/>
      <c r="H22" s="23"/>
      <c r="I22" s="23"/>
      <c r="J22" s="23"/>
    </row>
    <row r="23" spans="1:10" x14ac:dyDescent="0.35">
      <c r="A23" s="10"/>
      <c r="B23" s="10"/>
      <c r="C23" s="23"/>
      <c r="D23" s="23"/>
      <c r="E23" s="23"/>
      <c r="F23" s="23"/>
      <c r="G23" s="23"/>
      <c r="H23" s="23"/>
      <c r="I23" s="23"/>
      <c r="J23" s="23"/>
    </row>
    <row r="24" spans="1:10" x14ac:dyDescent="0.35">
      <c r="A24" s="10"/>
      <c r="B24" s="10"/>
      <c r="C24" s="23"/>
      <c r="D24" s="23"/>
      <c r="E24" s="23"/>
      <c r="F24" s="23"/>
      <c r="G24" s="23"/>
      <c r="H24" s="23"/>
      <c r="I24" s="23"/>
      <c r="J24" s="23"/>
    </row>
    <row r="25" spans="1:10" x14ac:dyDescent="0.35">
      <c r="A25" s="10"/>
      <c r="B25" s="10"/>
      <c r="C25" s="23"/>
      <c r="D25" s="23"/>
      <c r="E25" s="23"/>
      <c r="F25" s="23"/>
      <c r="G25" s="23"/>
      <c r="H25" s="23"/>
      <c r="I25" s="23"/>
      <c r="J25" s="23"/>
    </row>
    <row r="26" spans="1:10" x14ac:dyDescent="0.35">
      <c r="A26" s="10"/>
      <c r="B26" s="10"/>
      <c r="C26" s="23"/>
      <c r="D26" s="23"/>
      <c r="E26" s="23"/>
      <c r="F26" s="23"/>
      <c r="G26" s="23"/>
      <c r="H26" s="23"/>
      <c r="I26" s="23"/>
      <c r="J26" s="23"/>
    </row>
    <row r="27" spans="1:10" x14ac:dyDescent="0.35">
      <c r="A27" s="10"/>
      <c r="B27" s="10"/>
      <c r="C27" s="23"/>
      <c r="D27" s="23"/>
      <c r="E27" s="23"/>
      <c r="F27" s="23"/>
      <c r="G27" s="23"/>
      <c r="H27" s="23"/>
      <c r="I27" s="23"/>
      <c r="J27" s="23"/>
    </row>
    <row r="28" spans="1:10" x14ac:dyDescent="0.35">
      <c r="A28" s="10"/>
      <c r="B28" s="10"/>
      <c r="C28" s="23"/>
      <c r="D28" s="23"/>
      <c r="E28" s="23"/>
      <c r="F28" s="23"/>
      <c r="G28" s="23"/>
      <c r="H28" s="23"/>
      <c r="I28" s="23"/>
      <c r="J28" s="23"/>
    </row>
    <row r="29" spans="1:10" x14ac:dyDescent="0.35">
      <c r="A29" s="10"/>
      <c r="B29" s="10"/>
      <c r="C29" s="23"/>
      <c r="D29" s="23"/>
      <c r="E29" s="23"/>
      <c r="F29" s="23"/>
      <c r="G29" s="23"/>
      <c r="H29" s="23"/>
      <c r="I29" s="23"/>
      <c r="J29" s="23"/>
    </row>
    <row r="30" spans="1:10" x14ac:dyDescent="0.35">
      <c r="A30" s="10"/>
      <c r="B30" s="10"/>
      <c r="C30" s="23"/>
      <c r="D30" s="23"/>
      <c r="E30" s="23"/>
      <c r="F30" s="23"/>
      <c r="G30" s="23"/>
      <c r="H30" s="23"/>
      <c r="I30" s="23"/>
      <c r="J30" s="23"/>
    </row>
    <row r="31" spans="1:10" x14ac:dyDescent="0.35">
      <c r="A31" s="10"/>
      <c r="B31" s="10"/>
      <c r="C31" s="23"/>
      <c r="D31" s="23"/>
      <c r="E31" s="23"/>
      <c r="F31" s="23"/>
      <c r="G31" s="23"/>
      <c r="H31" s="23"/>
      <c r="I31" s="23"/>
      <c r="J31" s="23"/>
    </row>
    <row r="32" spans="1:10" x14ac:dyDescent="0.35">
      <c r="A32" s="10"/>
      <c r="B32" s="10"/>
      <c r="C32" s="23"/>
      <c r="D32" s="23"/>
      <c r="E32" s="23"/>
      <c r="F32" s="23"/>
      <c r="G32" s="23"/>
      <c r="H32" s="23"/>
      <c r="I32" s="23"/>
      <c r="J32" s="23"/>
    </row>
    <row r="33" spans="1:10" ht="37.5" x14ac:dyDescent="0.35">
      <c r="A33" s="10"/>
      <c r="B33" s="24"/>
      <c r="C33" s="25" t="str">
        <f>C1</f>
        <v>Remote Demands</v>
      </c>
      <c r="D33" s="25" t="str">
        <f t="shared" ref="D33:J34" si="1">D1</f>
        <v>Remote Control</v>
      </c>
      <c r="E33" s="25" t="str">
        <f t="shared" si="1"/>
        <v>Remote Peer Support</v>
      </c>
      <c r="F33" s="25" t="str">
        <f t="shared" si="1"/>
        <v>Remote Management Support</v>
      </c>
      <c r="G33" s="25" t="str">
        <f t="shared" si="1"/>
        <v>Remote Relationships</v>
      </c>
      <c r="H33" s="25" t="str">
        <f t="shared" si="1"/>
        <v>Remote Change</v>
      </c>
      <c r="I33" s="25" t="str">
        <f t="shared" si="1"/>
        <v>Work/home interface</v>
      </c>
      <c r="J33" s="25" t="str">
        <f t="shared" si="1"/>
        <v>Remote monitoring</v>
      </c>
    </row>
    <row r="34" spans="1:10" x14ac:dyDescent="0.35">
      <c r="A34" s="10"/>
      <c r="B34" s="24" t="s">
        <v>2</v>
      </c>
      <c r="C34" s="26">
        <f>C2</f>
        <v>2.31</v>
      </c>
      <c r="D34" s="26">
        <f t="shared" si="1"/>
        <v>3</v>
      </c>
      <c r="E34" s="26">
        <f t="shared" si="1"/>
        <v>2.87</v>
      </c>
      <c r="F34" s="26">
        <f t="shared" si="1"/>
        <v>2.54</v>
      </c>
      <c r="G34" s="26">
        <f t="shared" si="1"/>
        <v>2.61</v>
      </c>
      <c r="H34" s="26">
        <f t="shared" si="1"/>
        <v>3.01</v>
      </c>
      <c r="I34" s="26">
        <f t="shared" si="1"/>
        <v>3.22</v>
      </c>
      <c r="J34" s="26">
        <f t="shared" ref="J34" si="2">J2</f>
        <v>3.11</v>
      </c>
    </row>
    <row r="35" spans="1:10" x14ac:dyDescent="0.35">
      <c r="A35" s="10"/>
      <c r="B35" s="24" t="s">
        <v>3</v>
      </c>
      <c r="C35" s="26">
        <f>C3-C2</f>
        <v>0.94999999999999973</v>
      </c>
      <c r="D35" s="26">
        <f t="shared" ref="D35:I36" si="3">D3-D2</f>
        <v>0.89999999999999991</v>
      </c>
      <c r="E35" s="26">
        <f t="shared" si="3"/>
        <v>0.96999999999999975</v>
      </c>
      <c r="F35" s="26">
        <f t="shared" si="3"/>
        <v>1.2799999999999998</v>
      </c>
      <c r="G35" s="26">
        <f t="shared" si="3"/>
        <v>0.98</v>
      </c>
      <c r="H35" s="26">
        <f t="shared" si="3"/>
        <v>0.45000000000000018</v>
      </c>
      <c r="I35" s="26">
        <f t="shared" si="3"/>
        <v>0.67999999999999972</v>
      </c>
      <c r="J35" s="26">
        <f t="shared" ref="J35" si="4">J3-J2</f>
        <v>0.5900000000000003</v>
      </c>
    </row>
    <row r="36" spans="1:10" x14ac:dyDescent="0.35">
      <c r="A36" s="10"/>
      <c r="B36" s="24" t="s">
        <v>4</v>
      </c>
      <c r="C36" s="26">
        <f>C4-C3</f>
        <v>0.51000000000000023</v>
      </c>
      <c r="D36" s="26">
        <f t="shared" si="3"/>
        <v>0.44999999999999973</v>
      </c>
      <c r="E36" s="26">
        <f t="shared" si="3"/>
        <v>0.41999999999999993</v>
      </c>
      <c r="F36" s="26">
        <f t="shared" si="3"/>
        <v>0.52</v>
      </c>
      <c r="G36" s="26">
        <f t="shared" si="3"/>
        <v>0.45000000000000018</v>
      </c>
      <c r="H36" s="26">
        <f t="shared" si="3"/>
        <v>0.4700000000000002</v>
      </c>
      <c r="I36" s="26">
        <f t="shared" si="3"/>
        <v>0.46000000000000041</v>
      </c>
      <c r="J36" s="26">
        <f t="shared" ref="J36" si="5">J4-J3</f>
        <v>0.5</v>
      </c>
    </row>
    <row r="37" spans="1:10" x14ac:dyDescent="0.35">
      <c r="A37" s="10"/>
      <c r="B37" s="24" t="str">
        <f>B5</f>
        <v>Organisation name 2024 current</v>
      </c>
      <c r="C37" s="26">
        <f t="shared" ref="C37:I37" si="6">C5</f>
        <v>3</v>
      </c>
      <c r="D37" s="26">
        <f t="shared" si="6"/>
        <v>3</v>
      </c>
      <c r="E37" s="26">
        <f t="shared" si="6"/>
        <v>3</v>
      </c>
      <c r="F37" s="26">
        <f t="shared" si="6"/>
        <v>3</v>
      </c>
      <c r="G37" s="26">
        <f t="shared" si="6"/>
        <v>3</v>
      </c>
      <c r="H37" s="26">
        <f t="shared" si="6"/>
        <v>3</v>
      </c>
      <c r="I37" s="26">
        <f t="shared" si="6"/>
        <v>3</v>
      </c>
      <c r="J37" s="26">
        <f t="shared" ref="J37" si="7">J5</f>
        <v>3</v>
      </c>
    </row>
    <row r="38" spans="1:10" x14ac:dyDescent="0.35">
      <c r="A38" s="10"/>
      <c r="B38" s="10"/>
      <c r="C38" s="23"/>
      <c r="D38" s="23"/>
      <c r="E38" s="23"/>
      <c r="F38" s="23"/>
      <c r="G38" s="23"/>
      <c r="H38" s="23"/>
      <c r="I38" s="23"/>
      <c r="J38" s="23"/>
    </row>
    <row r="39" spans="1:10" x14ac:dyDescent="0.35">
      <c r="A39" s="10"/>
      <c r="B39" s="10"/>
      <c r="C39" s="23"/>
      <c r="D39" s="23"/>
      <c r="E39" s="23"/>
      <c r="F39" s="23"/>
      <c r="G39" s="23"/>
      <c r="H39" s="23"/>
      <c r="I39" s="23"/>
      <c r="J39" s="23"/>
    </row>
    <row r="40" spans="1:10" x14ac:dyDescent="0.35">
      <c r="A40" s="10"/>
      <c r="B40" s="10"/>
      <c r="C40" s="23"/>
      <c r="D40" s="23"/>
      <c r="E40" s="23"/>
      <c r="F40" s="23"/>
      <c r="G40" s="23"/>
      <c r="H40" s="23"/>
      <c r="I40" s="23"/>
      <c r="J40" s="23"/>
    </row>
    <row r="41" spans="1:10" x14ac:dyDescent="0.35">
      <c r="A41" s="10"/>
      <c r="B41" s="10"/>
      <c r="C41" s="23"/>
      <c r="D41" s="23"/>
      <c r="E41" s="23"/>
      <c r="F41" s="23"/>
      <c r="G41" s="23"/>
      <c r="H41" s="23"/>
      <c r="I41" s="23"/>
      <c r="J41" s="23"/>
    </row>
    <row r="42" spans="1:10" x14ac:dyDescent="0.35">
      <c r="A42" s="10"/>
      <c r="B42" s="10"/>
      <c r="C42" s="23"/>
      <c r="D42" s="23"/>
      <c r="E42" s="23"/>
      <c r="F42" s="23"/>
      <c r="G42" s="23"/>
      <c r="H42" s="23"/>
      <c r="I42" s="23"/>
      <c r="J42" s="23"/>
    </row>
    <row r="43" spans="1:10" x14ac:dyDescent="0.35">
      <c r="A43" s="10"/>
      <c r="B43" s="10"/>
      <c r="C43" s="23"/>
      <c r="D43" s="23"/>
      <c r="E43" s="23"/>
      <c r="F43" s="23"/>
      <c r="G43" s="23"/>
      <c r="H43" s="23"/>
      <c r="I43" s="23"/>
      <c r="J43" s="23"/>
    </row>
    <row r="44" spans="1:10" x14ac:dyDescent="0.35">
      <c r="A44" s="10"/>
      <c r="B44" s="10"/>
      <c r="C44" s="23"/>
      <c r="D44" s="23"/>
      <c r="E44" s="23"/>
      <c r="F44" s="23"/>
      <c r="G44" s="23"/>
      <c r="H44" s="23"/>
      <c r="I44" s="23"/>
      <c r="J44" s="23"/>
    </row>
    <row r="45" spans="1:10" x14ac:dyDescent="0.35">
      <c r="A45" s="10"/>
      <c r="B45" s="10"/>
      <c r="C45" s="23"/>
      <c r="D45" s="23"/>
      <c r="E45" s="23"/>
      <c r="F45" s="23"/>
      <c r="G45" s="23"/>
      <c r="H45" s="23"/>
      <c r="I45" s="23"/>
      <c r="J45" s="23"/>
    </row>
    <row r="46" spans="1:10" x14ac:dyDescent="0.35">
      <c r="A46" s="10"/>
      <c r="B46" s="10"/>
      <c r="C46" s="23"/>
      <c r="D46" s="23"/>
      <c r="E46" s="23"/>
      <c r="F46" s="23"/>
      <c r="G46" s="23"/>
      <c r="H46" s="23"/>
      <c r="I46" s="23"/>
      <c r="J46" s="23"/>
    </row>
    <row r="47" spans="1:10" x14ac:dyDescent="0.35">
      <c r="A47" s="10"/>
      <c r="B47" s="10"/>
      <c r="C47" s="23"/>
      <c r="D47" s="23"/>
      <c r="E47" s="23"/>
      <c r="F47" s="23"/>
      <c r="G47" s="23"/>
      <c r="H47" s="23"/>
      <c r="I47" s="23"/>
      <c r="J47" s="23"/>
    </row>
    <row r="48" spans="1:10" x14ac:dyDescent="0.35">
      <c r="A48" s="10"/>
      <c r="B48" s="10"/>
      <c r="C48" s="23"/>
      <c r="D48" s="23"/>
      <c r="E48" s="23"/>
      <c r="F48" s="23"/>
      <c r="G48" s="23"/>
      <c r="H48" s="23"/>
      <c r="I48" s="23"/>
      <c r="J48" s="23"/>
    </row>
    <row r="49" spans="1:10" x14ac:dyDescent="0.35">
      <c r="A49" s="10"/>
      <c r="B49" s="10"/>
      <c r="C49" s="23"/>
      <c r="D49" s="23"/>
      <c r="E49" s="23"/>
      <c r="F49" s="23"/>
      <c r="G49" s="23"/>
      <c r="H49" s="23"/>
      <c r="I49" s="23"/>
      <c r="J49" s="23"/>
    </row>
    <row r="50" spans="1:10" x14ac:dyDescent="0.35">
      <c r="A50" s="10"/>
      <c r="B50" s="10"/>
      <c r="C50" s="23"/>
      <c r="D50" s="23"/>
      <c r="E50" s="23"/>
      <c r="F50" s="23"/>
      <c r="G50" s="23"/>
      <c r="H50" s="23"/>
      <c r="I50" s="23"/>
      <c r="J50" s="23"/>
    </row>
    <row r="51" spans="1:10" x14ac:dyDescent="0.35">
      <c r="A51" s="10"/>
      <c r="B51" s="10"/>
      <c r="C51" s="23"/>
      <c r="D51" s="23"/>
      <c r="E51" s="23"/>
      <c r="F51" s="23"/>
      <c r="G51" s="23"/>
      <c r="H51" s="23"/>
      <c r="I51" s="23"/>
      <c r="J51" s="23"/>
    </row>
    <row r="52" spans="1:10" x14ac:dyDescent="0.35">
      <c r="A52" s="10"/>
      <c r="B52" s="10"/>
      <c r="C52" s="23"/>
      <c r="D52" s="23"/>
      <c r="E52" s="23"/>
      <c r="F52" s="23"/>
      <c r="G52" s="23"/>
      <c r="H52" s="23"/>
      <c r="I52" s="23"/>
      <c r="J52" s="23"/>
    </row>
    <row r="53" spans="1:10" x14ac:dyDescent="0.35">
      <c r="A53" s="10"/>
      <c r="B53" s="10"/>
      <c r="C53" s="23"/>
      <c r="D53" s="23"/>
      <c r="E53" s="23"/>
      <c r="F53" s="23"/>
      <c r="G53" s="23"/>
      <c r="H53" s="23"/>
      <c r="I53" s="23"/>
      <c r="J53" s="23"/>
    </row>
    <row r="54" spans="1:10" x14ac:dyDescent="0.35">
      <c r="A54" s="10"/>
      <c r="B54" s="10"/>
      <c r="C54" s="23"/>
      <c r="D54" s="23"/>
      <c r="E54" s="23"/>
      <c r="F54" s="23"/>
      <c r="G54" s="23"/>
      <c r="H54" s="23"/>
      <c r="I54" s="23"/>
      <c r="J54" s="23"/>
    </row>
    <row r="55" spans="1:10" x14ac:dyDescent="0.35">
      <c r="A55" s="10"/>
      <c r="B55" s="10"/>
      <c r="C55" s="23"/>
      <c r="D55" s="23"/>
      <c r="E55" s="23"/>
      <c r="F55" s="23"/>
      <c r="G55" s="23"/>
      <c r="H55" s="23"/>
      <c r="I55" s="23"/>
      <c r="J55" s="23"/>
    </row>
    <row r="56" spans="1:10" x14ac:dyDescent="0.35">
      <c r="A56" s="10"/>
      <c r="B56" s="10"/>
      <c r="C56" s="23"/>
      <c r="D56" s="23"/>
      <c r="E56" s="23"/>
      <c r="F56" s="23"/>
      <c r="G56" s="23"/>
      <c r="H56" s="23"/>
      <c r="I56" s="23"/>
      <c r="J56" s="23"/>
    </row>
    <row r="57" spans="1:10" x14ac:dyDescent="0.35">
      <c r="A57" s="10"/>
      <c r="B57" s="10"/>
      <c r="C57" s="23"/>
      <c r="D57" s="23"/>
      <c r="E57" s="23"/>
      <c r="F57" s="23"/>
      <c r="G57" s="23"/>
      <c r="H57" s="23"/>
      <c r="I57" s="23"/>
      <c r="J57" s="23"/>
    </row>
    <row r="58" spans="1:10" x14ac:dyDescent="0.35">
      <c r="A58" s="10"/>
      <c r="B58" s="10"/>
      <c r="C58" s="23"/>
      <c r="D58" s="23"/>
      <c r="E58" s="23"/>
      <c r="F58" s="23"/>
      <c r="G58" s="23"/>
      <c r="H58" s="23"/>
      <c r="I58" s="23"/>
      <c r="J58" s="23"/>
    </row>
    <row r="59" spans="1:10" x14ac:dyDescent="0.35">
      <c r="A59" s="10"/>
      <c r="B59" s="10"/>
      <c r="C59" s="23"/>
      <c r="D59" s="23"/>
      <c r="E59" s="23"/>
      <c r="F59" s="23"/>
      <c r="G59" s="23"/>
      <c r="H59" s="23"/>
      <c r="I59" s="23"/>
      <c r="J59" s="23"/>
    </row>
    <row r="60" spans="1:10" x14ac:dyDescent="0.35">
      <c r="A60" s="10"/>
      <c r="B60" s="10"/>
      <c r="C60" s="23"/>
      <c r="D60" s="23"/>
      <c r="E60" s="23"/>
      <c r="F60" s="23"/>
      <c r="G60" s="23"/>
      <c r="H60" s="23"/>
      <c r="I60" s="23"/>
      <c r="J60" s="23"/>
    </row>
    <row r="61" spans="1:10" x14ac:dyDescent="0.35">
      <c r="A61" s="10"/>
      <c r="B61" s="10"/>
      <c r="C61" s="23"/>
      <c r="D61" s="23"/>
      <c r="E61" s="23"/>
      <c r="F61" s="23"/>
      <c r="G61" s="23"/>
      <c r="H61" s="23"/>
      <c r="I61" s="23"/>
      <c r="J61" s="23"/>
    </row>
    <row r="62" spans="1:10" x14ac:dyDescent="0.35">
      <c r="A62" s="10"/>
      <c r="B62" s="10"/>
      <c r="C62" s="23"/>
      <c r="D62" s="23"/>
      <c r="E62" s="23"/>
      <c r="F62" s="23"/>
      <c r="G62" s="23"/>
      <c r="H62" s="23"/>
      <c r="I62" s="23"/>
      <c r="J62" s="23"/>
    </row>
    <row r="63" spans="1:10" x14ac:dyDescent="0.35">
      <c r="A63" s="10"/>
      <c r="B63" s="10"/>
      <c r="C63" s="23"/>
      <c r="D63" s="23"/>
      <c r="E63" s="23"/>
      <c r="F63" s="23"/>
      <c r="G63" s="23"/>
      <c r="H63" s="23"/>
      <c r="I63" s="23"/>
      <c r="J63" s="23"/>
    </row>
    <row r="64" spans="1:10" x14ac:dyDescent="0.35">
      <c r="A64" s="10"/>
      <c r="B64" s="10"/>
      <c r="C64" s="23"/>
      <c r="D64" s="23"/>
      <c r="E64" s="23"/>
      <c r="F64" s="23"/>
      <c r="G64" s="23"/>
      <c r="H64" s="23"/>
      <c r="I64" s="23"/>
      <c r="J64" s="23"/>
    </row>
    <row r="65" spans="1:10" x14ac:dyDescent="0.35">
      <c r="A65" s="10"/>
      <c r="B65" s="10"/>
      <c r="C65" s="23"/>
      <c r="D65" s="23"/>
      <c r="E65" s="23"/>
      <c r="F65" s="23"/>
      <c r="G65" s="23"/>
      <c r="H65" s="23"/>
      <c r="I65" s="23"/>
      <c r="J65" s="23"/>
    </row>
    <row r="66" spans="1:10" x14ac:dyDescent="0.35">
      <c r="A66" s="10"/>
      <c r="B66" s="10"/>
      <c r="C66" s="23"/>
      <c r="D66" s="23"/>
      <c r="E66" s="23"/>
      <c r="F66" s="23"/>
      <c r="G66" s="23"/>
      <c r="H66" s="23"/>
      <c r="I66" s="23"/>
      <c r="J66" s="23"/>
    </row>
    <row r="67" spans="1:10" x14ac:dyDescent="0.35">
      <c r="A67" s="10"/>
      <c r="B67" s="10"/>
      <c r="C67" s="23"/>
      <c r="D67" s="23"/>
      <c r="E67" s="23"/>
      <c r="F67" s="23"/>
      <c r="G67" s="23"/>
      <c r="H67" s="23"/>
      <c r="I67" s="23"/>
      <c r="J67" s="23"/>
    </row>
    <row r="68" spans="1:10" x14ac:dyDescent="0.35">
      <c r="A68" s="10"/>
      <c r="B68" s="10"/>
      <c r="C68" s="23"/>
      <c r="D68" s="23"/>
      <c r="E68" s="23"/>
      <c r="F68" s="23"/>
      <c r="G68" s="23"/>
      <c r="H68" s="23"/>
      <c r="I68" s="23"/>
      <c r="J68" s="23"/>
    </row>
    <row r="70" spans="1:10" x14ac:dyDescent="0.35">
      <c r="C70" s="1" t="str">
        <f>C1</f>
        <v>Remote Demands</v>
      </c>
      <c r="D70" s="1" t="str">
        <f t="shared" ref="D70:I70" si="8">D1</f>
        <v>Remote Control</v>
      </c>
      <c r="E70" s="1" t="str">
        <f t="shared" si="8"/>
        <v>Remote Peer Support</v>
      </c>
      <c r="F70" s="1" t="str">
        <f t="shared" si="8"/>
        <v>Remote Management Support</v>
      </c>
      <c r="G70" s="1" t="str">
        <f t="shared" si="8"/>
        <v>Remote Relationships</v>
      </c>
      <c r="H70" s="1" t="str">
        <f t="shared" si="8"/>
        <v>Remote Change</v>
      </c>
      <c r="I70" s="1" t="str">
        <f t="shared" si="8"/>
        <v>Work/home interface</v>
      </c>
      <c r="J70" s="1" t="str">
        <f t="shared" ref="J70" si="9">J1</f>
        <v>Remote monitoring</v>
      </c>
    </row>
    <row r="71" spans="1:10" x14ac:dyDescent="0.35">
      <c r="B71" t="s">
        <v>5</v>
      </c>
      <c r="C71" s="18">
        <f>C3</f>
        <v>3.26</v>
      </c>
      <c r="D71" s="18">
        <f t="shared" ref="D71:I71" si="10">D3</f>
        <v>3.9</v>
      </c>
      <c r="E71" s="18">
        <f t="shared" si="10"/>
        <v>3.84</v>
      </c>
      <c r="F71" s="18">
        <f t="shared" si="10"/>
        <v>3.82</v>
      </c>
      <c r="G71" s="18">
        <f t="shared" si="10"/>
        <v>3.59</v>
      </c>
      <c r="H71" s="18">
        <f t="shared" si="10"/>
        <v>3.46</v>
      </c>
      <c r="I71" s="18">
        <f t="shared" si="10"/>
        <v>3.9</v>
      </c>
      <c r="J71" s="18">
        <f t="shared" ref="J71" si="11">J3</f>
        <v>3.7</v>
      </c>
    </row>
    <row r="72" spans="1:10" x14ac:dyDescent="0.35">
      <c r="B72" t="str">
        <f>B5</f>
        <v>Organisation name 2024 current</v>
      </c>
      <c r="C72" s="18">
        <f>C5</f>
        <v>3</v>
      </c>
      <c r="D72" s="18">
        <f t="shared" ref="D72:I72" si="12">D5</f>
        <v>3</v>
      </c>
      <c r="E72" s="18">
        <f t="shared" si="12"/>
        <v>3</v>
      </c>
      <c r="F72" s="18">
        <f t="shared" si="12"/>
        <v>3</v>
      </c>
      <c r="G72" s="18">
        <f t="shared" si="12"/>
        <v>3</v>
      </c>
      <c r="H72" s="18">
        <f t="shared" si="12"/>
        <v>3</v>
      </c>
      <c r="I72" s="18">
        <f t="shared" si="12"/>
        <v>3</v>
      </c>
      <c r="J72" s="18">
        <f t="shared" ref="J72" si="13">J5</f>
        <v>3</v>
      </c>
    </row>
    <row r="73" spans="1:10" x14ac:dyDescent="0.35">
      <c r="B73" t="s">
        <v>27</v>
      </c>
      <c r="C73" s="18">
        <f>C72-C71</f>
        <v>-0.25999999999999979</v>
      </c>
      <c r="D73" s="18">
        <f t="shared" ref="D73:I73" si="14">D72-D71</f>
        <v>-0.89999999999999991</v>
      </c>
      <c r="E73" s="18">
        <f t="shared" si="14"/>
        <v>-0.83999999999999986</v>
      </c>
      <c r="F73" s="18">
        <f t="shared" si="14"/>
        <v>-0.81999999999999984</v>
      </c>
      <c r="G73" s="18">
        <f t="shared" si="14"/>
        <v>-0.58999999999999986</v>
      </c>
      <c r="H73" s="18">
        <f t="shared" si="14"/>
        <v>-0.45999999999999996</v>
      </c>
      <c r="I73" s="18">
        <f t="shared" si="14"/>
        <v>-0.89999999999999991</v>
      </c>
      <c r="J73" s="18">
        <f t="shared" ref="J73" si="15">J72-J71</f>
        <v>-0.70000000000000018</v>
      </c>
    </row>
    <row r="93" spans="1:27" hidden="1" x14ac:dyDescent="0.35"/>
    <row r="94" spans="1:27" hidden="1" x14ac:dyDescent="0.35">
      <c r="A94" s="19" t="s">
        <v>5</v>
      </c>
      <c r="D94" s="1" t="s">
        <v>2</v>
      </c>
      <c r="E94" s="1" t="s">
        <v>2</v>
      </c>
      <c r="F94" s="1" t="s">
        <v>2</v>
      </c>
      <c r="G94" s="1" t="s">
        <v>2</v>
      </c>
      <c r="H94" s="1" t="s">
        <v>2</v>
      </c>
      <c r="I94" s="1" t="s">
        <v>2</v>
      </c>
      <c r="J94" s="1" t="s">
        <v>2</v>
      </c>
      <c r="K94" s="1" t="s">
        <v>2</v>
      </c>
      <c r="L94" s="1" t="s">
        <v>3</v>
      </c>
      <c r="M94" s="1" t="s">
        <v>3</v>
      </c>
      <c r="N94" s="1" t="s">
        <v>3</v>
      </c>
      <c r="O94" s="1" t="s">
        <v>3</v>
      </c>
      <c r="P94" s="1" t="s">
        <v>3</v>
      </c>
      <c r="Q94" s="1" t="s">
        <v>3</v>
      </c>
      <c r="R94" s="1" t="s">
        <v>3</v>
      </c>
      <c r="S94" s="1" t="s">
        <v>3</v>
      </c>
      <c r="T94" s="1" t="s">
        <v>4</v>
      </c>
      <c r="U94" s="1" t="s">
        <v>4</v>
      </c>
      <c r="V94" s="1" t="s">
        <v>4</v>
      </c>
      <c r="W94" s="1" t="s">
        <v>4</v>
      </c>
      <c r="X94" s="1" t="s">
        <v>4</v>
      </c>
      <c r="Y94" s="1" t="s">
        <v>4</v>
      </c>
      <c r="Z94" s="1" t="s">
        <v>4</v>
      </c>
      <c r="AA94" s="1" t="s">
        <v>4</v>
      </c>
    </row>
    <row r="95" spans="1:27" ht="133" hidden="1" customHeight="1" thickBot="1" x14ac:dyDescent="0.4">
      <c r="A95" s="27" t="s">
        <v>26</v>
      </c>
      <c r="B95" s="20" t="s">
        <v>1</v>
      </c>
      <c r="C95" s="20" t="s">
        <v>0</v>
      </c>
      <c r="D95" s="31" t="s">
        <v>10</v>
      </c>
      <c r="E95" s="31" t="s">
        <v>11</v>
      </c>
      <c r="F95" s="31" t="s">
        <v>12</v>
      </c>
      <c r="G95" s="31" t="s">
        <v>13</v>
      </c>
      <c r="H95" s="31" t="s">
        <v>14</v>
      </c>
      <c r="I95" s="31" t="s">
        <v>15</v>
      </c>
      <c r="J95" s="31" t="s">
        <v>16</v>
      </c>
      <c r="K95" s="31" t="s">
        <v>17</v>
      </c>
      <c r="L95" s="31" t="s">
        <v>10</v>
      </c>
      <c r="M95" s="31" t="s">
        <v>11</v>
      </c>
      <c r="N95" s="31" t="s">
        <v>12</v>
      </c>
      <c r="O95" s="31" t="s">
        <v>13</v>
      </c>
      <c r="P95" s="31" t="s">
        <v>14</v>
      </c>
      <c r="Q95" s="31" t="s">
        <v>15</v>
      </c>
      <c r="R95" s="31" t="s">
        <v>16</v>
      </c>
      <c r="S95" s="31" t="s">
        <v>17</v>
      </c>
      <c r="T95" s="31" t="s">
        <v>10</v>
      </c>
      <c r="U95" s="31" t="s">
        <v>11</v>
      </c>
      <c r="V95" s="31" t="s">
        <v>12</v>
      </c>
      <c r="W95" s="31" t="s">
        <v>13</v>
      </c>
      <c r="X95" s="31" t="s">
        <v>14</v>
      </c>
      <c r="Y95" s="31" t="s">
        <v>15</v>
      </c>
      <c r="Z95" s="31" t="s">
        <v>16</v>
      </c>
      <c r="AA95" s="31" t="s">
        <v>17</v>
      </c>
    </row>
    <row r="96" spans="1:27" ht="16" hidden="1" thickBot="1" x14ac:dyDescent="0.4">
      <c r="A96" s="28" t="s">
        <v>79</v>
      </c>
      <c r="B96" s="21">
        <v>33</v>
      </c>
      <c r="C96" s="3">
        <v>4471</v>
      </c>
      <c r="D96" s="42">
        <v>2.31</v>
      </c>
      <c r="E96" s="43">
        <v>3</v>
      </c>
      <c r="F96" s="43">
        <v>2.87</v>
      </c>
      <c r="G96" s="43">
        <v>2.54</v>
      </c>
      <c r="H96" s="43">
        <v>2.61</v>
      </c>
      <c r="I96" s="43">
        <v>3.01</v>
      </c>
      <c r="J96" s="43">
        <v>3.22</v>
      </c>
      <c r="K96" s="44">
        <v>3.11</v>
      </c>
      <c r="L96" s="42">
        <v>3.26</v>
      </c>
      <c r="M96" s="43">
        <v>3.9</v>
      </c>
      <c r="N96" s="43">
        <v>3.84</v>
      </c>
      <c r="O96" s="43">
        <v>3.82</v>
      </c>
      <c r="P96" s="43">
        <v>3.59</v>
      </c>
      <c r="Q96" s="43">
        <v>3.46</v>
      </c>
      <c r="R96" s="43">
        <v>3.9</v>
      </c>
      <c r="S96" s="44">
        <v>3.7</v>
      </c>
      <c r="T96" s="42">
        <v>3.77</v>
      </c>
      <c r="U96" s="43">
        <v>4.3499999999999996</v>
      </c>
      <c r="V96" s="43">
        <v>4.26</v>
      </c>
      <c r="W96" s="43">
        <v>4.34</v>
      </c>
      <c r="X96" s="43">
        <v>4.04</v>
      </c>
      <c r="Y96" s="43">
        <v>3.93</v>
      </c>
      <c r="Z96" s="43">
        <v>4.3600000000000003</v>
      </c>
      <c r="AA96" s="44">
        <v>4.2</v>
      </c>
    </row>
    <row r="97" spans="1:27" ht="16" hidden="1" thickBot="1" x14ac:dyDescent="0.4">
      <c r="A97" s="28" t="s">
        <v>77</v>
      </c>
      <c r="B97" s="21">
        <v>24</v>
      </c>
      <c r="C97" s="3">
        <v>3461</v>
      </c>
      <c r="D97" s="42">
        <v>2.31</v>
      </c>
      <c r="E97" s="43">
        <v>3</v>
      </c>
      <c r="F97" s="43">
        <v>2.87</v>
      </c>
      <c r="G97" s="43">
        <v>2.54</v>
      </c>
      <c r="H97" s="43">
        <v>2.61</v>
      </c>
      <c r="I97" s="43">
        <v>3.01</v>
      </c>
      <c r="J97" s="43">
        <v>3.22</v>
      </c>
      <c r="K97" s="44">
        <v>3.11</v>
      </c>
      <c r="L97" s="42">
        <v>3.22</v>
      </c>
      <c r="M97" s="43">
        <v>3.89</v>
      </c>
      <c r="N97" s="43">
        <v>3.87</v>
      </c>
      <c r="O97" s="43">
        <v>3.85</v>
      </c>
      <c r="P97" s="43">
        <v>3.58</v>
      </c>
      <c r="Q97" s="43">
        <v>3.49</v>
      </c>
      <c r="R97" s="43">
        <v>3.92</v>
      </c>
      <c r="S97" s="44">
        <v>3.66</v>
      </c>
      <c r="T97" s="42">
        <v>3.57</v>
      </c>
      <c r="U97" s="43">
        <v>4.3499999999999996</v>
      </c>
      <c r="V97" s="43">
        <v>4.26</v>
      </c>
      <c r="W97" s="43">
        <v>4.34</v>
      </c>
      <c r="X97" s="43">
        <v>3.96</v>
      </c>
      <c r="Y97" s="43">
        <v>3.93</v>
      </c>
      <c r="Z97" s="43">
        <v>4.3499999999999996</v>
      </c>
      <c r="AA97" s="44">
        <v>4</v>
      </c>
    </row>
    <row r="98" spans="1:27" ht="16" hidden="1" thickBot="1" x14ac:dyDescent="0.4">
      <c r="A98" s="28" t="s">
        <v>78</v>
      </c>
      <c r="B98" s="21">
        <v>9</v>
      </c>
      <c r="C98" s="3">
        <v>1010</v>
      </c>
      <c r="D98" s="42">
        <v>2.89</v>
      </c>
      <c r="E98" s="43">
        <v>3.67</v>
      </c>
      <c r="F98" s="43">
        <v>3.41</v>
      </c>
      <c r="G98" s="43">
        <v>3.2</v>
      </c>
      <c r="H98" s="43">
        <v>3.04</v>
      </c>
      <c r="I98" s="43">
        <v>3.05</v>
      </c>
      <c r="J98" s="43">
        <v>3.43</v>
      </c>
      <c r="K98" s="44">
        <v>3.41</v>
      </c>
      <c r="L98" s="42">
        <v>3.35</v>
      </c>
      <c r="M98" s="43">
        <v>3.92</v>
      </c>
      <c r="N98" s="43">
        <v>3.75</v>
      </c>
      <c r="O98" s="43">
        <v>3.75</v>
      </c>
      <c r="P98" s="43">
        <v>3.6</v>
      </c>
      <c r="Q98" s="43">
        <v>3.4</v>
      </c>
      <c r="R98" s="43">
        <v>3.83</v>
      </c>
      <c r="S98" s="44">
        <v>3.8</v>
      </c>
      <c r="T98" s="42">
        <v>3.77</v>
      </c>
      <c r="U98" s="43">
        <v>4.1500000000000004</v>
      </c>
      <c r="V98" s="43">
        <v>4.03</v>
      </c>
      <c r="W98" s="43">
        <v>4</v>
      </c>
      <c r="X98" s="43">
        <v>4.04</v>
      </c>
      <c r="Y98" s="43">
        <v>3.75</v>
      </c>
      <c r="Z98" s="43">
        <v>4.3600000000000003</v>
      </c>
      <c r="AA98" s="44">
        <v>4.2</v>
      </c>
    </row>
    <row r="99" spans="1:27" hidden="1" x14ac:dyDescent="0.35">
      <c r="C99"/>
    </row>
    <row r="100" spans="1:27" hidden="1" x14ac:dyDescent="0.35">
      <c r="C100"/>
    </row>
    <row r="101" spans="1:27" x14ac:dyDescent="0.35">
      <c r="C101"/>
    </row>
  </sheetData>
  <mergeCells count="1">
    <mergeCell ref="A8:J8"/>
  </mergeCells>
  <dataValidations count="1">
    <dataValidation type="list" allowBlank="1" showInputMessage="1" showErrorMessage="1" sqref="A2" xr:uid="{0CF38211-42D6-4279-8EE3-93CCECF967C2}">
      <formula1>$A$96:$A$98</formula1>
    </dataValidation>
  </dataValidations>
  <pageMargins left="0.7" right="0.7" top="0.75" bottom="0.75" header="0.3" footer="0.3"/>
  <pageSetup paperSize="9" scale="59" orientation="portrait" r:id="rId1"/>
  <headerFooter>
    <oddFooter>&amp;C_x000D_&amp;1#&amp;"Calibri"&amp;10&amp;K000000 CONFIDENTIAL</oddFooter>
  </headerFooter>
  <rowBreaks count="1" manualBreakCount="1">
    <brk id="68" max="9" man="1"/>
  </rowBreaks>
  <colBreaks count="2" manualBreakCount="2">
    <brk id="9" max="1048575" man="1"/>
    <brk id="10" min="7" max="135" man="1"/>
  </col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I D A A B Q S w M E F A A C A A g A e V p F V w e 8 f 1 2 k A A A A 9 g A A A B I A H A B D b 2 5 m a W c v U G F j a 2 F n Z S 5 4 b W w g o h g A K K A U A A A A A A A A A A A A A A A A A A A A A A A A A A A A h Y + 9 D o I w F I V f h X S n f y 6 G X G q i g 4 s k J i b G t S k V G u F i a B H e z c F H 8 h X E K O r m e L 7 z D e f c r z d Y D H U V X W z r X Y M p E Z S T y K J p c o d F S r p w j O d k o W C r z U k X N h p l 9 M n g 8 5 S U I Z w T x v q + p / 2 M N m 3 B J O e C H b L N z p S 2 1 u Q j u / 9 y 7 N A H j c Y S B f v X G C W p k I J K L i k H N k H I H H 6 F s e f P 9 g f C q q t C 1 1 p l M V 4 v g U 0 R 2 P u D e g B Q S w M E F A A C A A g A e V p F 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l a R V e 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B 5 W k V X B 7 x / X a Q A A A D 2 A A A A E g A A A A A A A A A A A A A A A A A A A A A A Q 2 9 u Z m l n L 1 B h Y 2 t h Z 2 U u e G 1 s U E s B A i 0 A F A A C A A g A e V p F V w / K 6 a u k A A A A 6 Q A A A B M A A A A A A A A A A A A A A A A A 8 A A A A F t D b 2 5 0 Z W 5 0 X 1 R 5 c G V z X S 5 4 b W x Q S w E C L Q A U A A I A C A B 5 W k V X i H O k S Z w A A A D W A A A A E w A A A A A A A A A A A A A A A A D h A Q A A R m 9 y b X V s Y X M v U 2 V j d G l v b j E u b V B L B Q Y A A A A A A w A D A M I A A A D K 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G C A A A A A A A A O Q 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z I i A v P j x F b n R y e S B U e X B l P S J G a W x s R X J y b 3 J D b 2 R l I i B W Y W x 1 Z T 0 i c 1 V u a 2 5 v d 2 4 i I C 8 + P E V u d H J 5 I F R 5 c G U 9 I k Z p b G x F c n J v c k N v d W 5 0 I i B W Y W x 1 Z T 0 i b D A i I C 8 + P E V u d H J 5 I F R 5 c G U 9 I k Z p b G x M Y X N 0 V X B k Y X R l Z C I g V m F s d W U 9 I m Q y M D I z L T E w L T A 1 V D E w O j E 4 O j Q 2 L j A x M z M 2 N j 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N v b H V t b j E s M H 0 m c X V v d D t d L C Z x d W 9 0 O 0 N v b H V t b k N v d W 5 0 J n F 1 b 3 Q 7 O j E s J n F 1 b 3 Q 7 S 2 V 5 Q 2 9 s d W 1 u T m F t Z X M m c X V v d D s 6 W 1 0 s J n F 1 b 3 Q 7 Q 2 9 s d W 1 u S W R l b n R p d G l l c y Z x d W 9 0 O z p b J n F 1 b 3 Q 7 U 2 V j d G l v b j E v V G F i b G U x L 0 F 1 d G 9 S Z W 1 v d m V k Q 2 9 s d W 1 u c z E 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D 2 2 J k p 7 M s k C J M 9 5 S O U 0 Q 2 w A A A A A C A A A A A A A Q Z g A A A A E A A C A A A A C 9 g b o Z D B 9 t C F p G 7 1 G j 7 G F p E C L i x w l m o W S K B x Q N d p + u U Q A A A A A O g A A A A A I A A C A A A A B W c i f H P L s R S p g F d p o E X / V w q R T / k P B P 9 U F 3 z b r 1 D / s e A l A A A A D 1 z 7 M K E u 3 z / U Y E s 2 h v u i R d W p J 7 n X 9 / 5 q A D n J 7 c g f 6 / / 2 I I Z U d J / t f J A e / L Z g F x L L E y j 9 9 O G E X 7 O 1 P j C n L 4 + h G Z 6 I N 8 l Y O t d R E l k y n m Z 1 6 I z E A A A A A L H 7 U o t r G 0 m r f c 1 y b A Y D e U P P j G t T d 3 H E 9 1 n B D q k f 7 4 K 2 b b D f t y S V S + g S r 1 C f 1 n G b H / o f 3 5 V m 0 y U d E Y u 6 / n D D k A < / D a t a M a s h u p > 
</file>

<file path=customXml/itemProps1.xml><?xml version="1.0" encoding="utf-8"?>
<ds:datastoreItem xmlns:ds="http://schemas.openxmlformats.org/officeDocument/2006/customXml" ds:itemID="{17D98C53-A590-45DB-9583-E8DC5BCB26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Overview</vt:lpstr>
      <vt:lpstr>SIT Benchmarking</vt:lpstr>
      <vt:lpstr>SIT Industry</vt:lpstr>
      <vt:lpstr>SIT Demographic Comparisons</vt:lpstr>
      <vt:lpstr>Home and Hyrbid Working</vt:lpstr>
      <vt:lpstr>'Home and Hyrbid Working'!Print_Area</vt:lpstr>
      <vt:lpstr>Overview!Print_Area</vt:lpstr>
      <vt:lpstr>'SIT Benchmarking'!Print_Area</vt:lpstr>
      <vt:lpstr>'SIT Industry'!Print_Area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Fik</dc:creator>
  <cp:lastModifiedBy>Ian Fik</cp:lastModifiedBy>
  <dcterms:created xsi:type="dcterms:W3CDTF">2022-09-06T16:39:57Z</dcterms:created>
  <dcterms:modified xsi:type="dcterms:W3CDTF">2024-07-31T12:43:32Z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28c184-f6a3-45aa-b849-a6c740c218d0_Enabled">
    <vt:lpwstr>true</vt:lpwstr>
  </property>
  <property fmtid="{D5CDD505-2E9C-101B-9397-08002B2CF9AE}" pid="3" name="MSIP_Label_4228c184-f6a3-45aa-b849-a6c740c218d0_SetDate">
    <vt:lpwstr>2022-09-06T17:00:49Z</vt:lpwstr>
  </property>
  <property fmtid="{D5CDD505-2E9C-101B-9397-08002B2CF9AE}" pid="4" name="MSIP_Label_4228c184-f6a3-45aa-b849-a6c740c218d0_Method">
    <vt:lpwstr>Standard</vt:lpwstr>
  </property>
  <property fmtid="{D5CDD505-2E9C-101B-9397-08002B2CF9AE}" pid="5" name="MSIP_Label_4228c184-f6a3-45aa-b849-a6c740c218d0_Name">
    <vt:lpwstr>CONFIDENTIAL</vt:lpwstr>
  </property>
  <property fmtid="{D5CDD505-2E9C-101B-9397-08002B2CF9AE}" pid="6" name="MSIP_Label_4228c184-f6a3-45aa-b849-a6c740c218d0_SiteId">
    <vt:lpwstr>095ffef9-9fdd-4726-b100-61f64ad17f21</vt:lpwstr>
  </property>
  <property fmtid="{D5CDD505-2E9C-101B-9397-08002B2CF9AE}" pid="7" name="MSIP_Label_4228c184-f6a3-45aa-b849-a6c740c218d0_ActionId">
    <vt:lpwstr>8dd00dde-7a8e-4a00-9e1c-e580b1e247b2</vt:lpwstr>
  </property>
  <property fmtid="{D5CDD505-2E9C-101B-9397-08002B2CF9AE}" pid="8" name="MSIP_Label_4228c184-f6a3-45aa-b849-a6c740c218d0_ContentBits">
    <vt:lpwstr>2</vt:lpwstr>
  </property>
</Properties>
</file>