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IanFik\AppData\Local\Microsoft\Windows\INetCache\Content.Outlook\U9LO4B78\"/>
    </mc:Choice>
  </mc:AlternateContent>
  <xr:revisionPtr revIDLastSave="0" documentId="13_ncr:1_{419CCB29-645D-4B9C-AD4D-86F31C306CE7}" xr6:coauthVersionLast="47" xr6:coauthVersionMax="47" xr10:uidLastSave="{00000000-0000-0000-0000-000000000000}"/>
  <bookViews>
    <workbookView xWindow="28680" yWindow="-135" windowWidth="29040" windowHeight="15720" tabRatio="563" activeTab="4" xr2:uid="{C73A2761-D591-4737-AE4F-941EE4DFE1F9}"/>
  </bookViews>
  <sheets>
    <sheet name="Overview" sheetId="5" r:id="rId1"/>
    <sheet name="Fill out data here" sheetId="8" r:id="rId2"/>
    <sheet name="Benchmarking by Industry" sheetId="2" r:id="rId3"/>
    <sheet name="Benchmarking by year" sheetId="11" r:id="rId4"/>
    <sheet name="Demographic Comparisons" sheetId="10" r:id="rId5"/>
  </sheets>
  <externalReferences>
    <externalReference r:id="rId6"/>
    <externalReference r:id="rId7"/>
    <externalReference r:id="rId8"/>
    <externalReference r:id="rId9"/>
    <externalReference r:id="rId10"/>
    <externalReference r:id="rId11"/>
    <externalReference r:id="rId12"/>
  </externalReferences>
  <definedNames>
    <definedName name="_Apr05">#REF!</definedName>
    <definedName name="_Aug05">#REF!:#REF!</definedName>
    <definedName name="_Dec05">#REF!:#REF!</definedName>
    <definedName name="_Feb06">#REF!:#REF!</definedName>
    <definedName name="_Jan06">#REF!:#REF!</definedName>
    <definedName name="_Jul05">#REF!:#REF!</definedName>
    <definedName name="_Jun05">#REF!:#REF!</definedName>
    <definedName name="_Mar06">#REF!:#REF!</definedName>
    <definedName name="_May05">#REF!:#REF!</definedName>
    <definedName name="_Nov05">#REF!:#REF!</definedName>
    <definedName name="_Oct05">#REF!:#REF!</definedName>
    <definedName name="_Sep05">#REF!:#REF!</definedName>
    <definedName name="a">'[1]Tables - EI Product definitions'!$A$3:$A$39</definedName>
    <definedName name="AAA">#REF!</definedName>
    <definedName name="Addfile">'[2]Data Sheet'!#REF!</definedName>
    <definedName name="APRAA">!$J$113</definedName>
    <definedName name="APRBB">!$J$113:$J$158</definedName>
    <definedName name="APRCC">!$J$158</definedName>
    <definedName name="APRDD">!$J$160:$J$161</definedName>
    <definedName name="APREE">!$J$160:$J$161</definedName>
    <definedName name="APRFF">!$J$211:$J$213</definedName>
    <definedName name="APRGG">!$J$112:$J$213</definedName>
    <definedName name="APRHH">!$J$57</definedName>
    <definedName name="APRII">!$J$9</definedName>
    <definedName name="APRJJ">!$J$9:$J$57</definedName>
    <definedName name="AUGAA">!$O$113</definedName>
    <definedName name="AUGBB">!$O$113:$O$158</definedName>
    <definedName name="AUGCC">!$O$158</definedName>
    <definedName name="AUGDD">!$O$160:$O$161</definedName>
    <definedName name="AUGEE">!$O$160:$O$161</definedName>
    <definedName name="AUGFF">!$O$211:$O$213</definedName>
    <definedName name="AUGGG">!$O$112:$O$213</definedName>
    <definedName name="AUGHH">!$O$57</definedName>
    <definedName name="AUGII">!$O$9</definedName>
    <definedName name="AUGJJ">!$O$9:$O$57</definedName>
    <definedName name="b">'[1]Tables - EI Product definitions'!$A$3:$A$39</definedName>
    <definedName name="DataLookup">'[3]Tables - EI Product definitions'!$A$3:$A$39</definedName>
    <definedName name="Date">#REF!</definedName>
    <definedName name="DateLookup">'[3]Tables - EI Product definitions'!$A$3:$A$39</definedName>
    <definedName name="DECAA">!$T$113</definedName>
    <definedName name="DECBB">!$T$113:$T$158</definedName>
    <definedName name="DECCC">!$T$158</definedName>
    <definedName name="DECDD">!$T$160:$T$161</definedName>
    <definedName name="DECEE">!$T$160:$T$161</definedName>
    <definedName name="DECFF">!$T$211:$T$213</definedName>
    <definedName name="DECGG">!$T$112:$T$213</definedName>
    <definedName name="DECHH">!$T$57</definedName>
    <definedName name="DECII">!$T$9</definedName>
    <definedName name="DECJJ">!$T$9:$T$57</definedName>
    <definedName name="df">'[1]Tables - EI Product definitions'!$H$4:$H$22</definedName>
    <definedName name="EI">[4]INPUTSHEET!$C$5</definedName>
    <definedName name="EIList">[5]Lists!$C$5:$C$13</definedName>
    <definedName name="ExamLookup">'[3]Tables - EI Product definitions'!$H$4:$H$22</definedName>
    <definedName name="FEBAA">!$G$113</definedName>
    <definedName name="FEBBB">!$G$113:$G$158</definedName>
    <definedName name="FEBCC">!$G$158</definedName>
    <definedName name="FEBDD">!$G$160:$G$161</definedName>
    <definedName name="FEBEE">!$G$160:$G$161</definedName>
    <definedName name="FEBFF">!$G$211:$G$213</definedName>
    <definedName name="FEBGG">!$G$112:$G$213</definedName>
    <definedName name="FEBHH">!$G$57</definedName>
    <definedName name="FEBII">!$G$9</definedName>
    <definedName name="FEBJJ">!$G$9:$G$57</definedName>
    <definedName name="graph_data">[6]Data!$A$10000</definedName>
    <definedName name="hide">#REF!</definedName>
    <definedName name="JANAA">!$F$113</definedName>
    <definedName name="JANBB">!$F$113:$F$158</definedName>
    <definedName name="JANCC">!$F$158</definedName>
    <definedName name="JANDD">!$F$160:$F$161</definedName>
    <definedName name="JANEE">!$F$160:$F$161</definedName>
    <definedName name="JANFF">!$F$211:$F$213</definedName>
    <definedName name="JANGG">!$F$112:$F$213</definedName>
    <definedName name="JANHH">!$F$57</definedName>
    <definedName name="JANII">!$F$9</definedName>
    <definedName name="JANJJ">!$F$9:$F$57</definedName>
    <definedName name="JULAA">!$N$113</definedName>
    <definedName name="JULBB">!$N$113:$N$158</definedName>
    <definedName name="JULCC">!$N$158</definedName>
    <definedName name="JULDD">!$N$160:$N$161</definedName>
    <definedName name="JULEE">!$N$160:$N$161</definedName>
    <definedName name="JULFF">!$N$211:$N$213</definedName>
    <definedName name="JULGG">!$N$112:$N$213</definedName>
    <definedName name="JULHH">!$N$57</definedName>
    <definedName name="JULII">!$N$9</definedName>
    <definedName name="JULJJ">!$N$9:$N$57</definedName>
    <definedName name="JUNAA">!$L$113</definedName>
    <definedName name="JUNBB">!$L$113:$L$158</definedName>
    <definedName name="JUNCC">!$L$158</definedName>
    <definedName name="JUNDD">!$L$160:$L$161</definedName>
    <definedName name="JUNEE">!$L$160:$L$161</definedName>
    <definedName name="JUNFF">!$L$211:$L$213</definedName>
    <definedName name="JUNGG">!$L$112:$L$213</definedName>
    <definedName name="JUNHH">!$L$57</definedName>
    <definedName name="JUNII">!$L$9</definedName>
    <definedName name="JUNJJ">!$L$9:$L$57</definedName>
    <definedName name="LicenceLookup">'[4]Tables - EI Product definitions'!$H$25:$H$59</definedName>
    <definedName name="Loo">'[1]Tables - EI Product definitions'!$H$4:$H$22</definedName>
    <definedName name="MARAA">!$H$113</definedName>
    <definedName name="MARBB">!$H$113:$H$158</definedName>
    <definedName name="MARCC">!$H$158</definedName>
    <definedName name="MARDD">!$H$160:$H$161</definedName>
    <definedName name="MAREE">!$H$160:$H$161</definedName>
    <definedName name="MARFF">!$H$211:$H$213</definedName>
    <definedName name="MARGG">!$H$112:$H$213</definedName>
    <definedName name="MARHH">!$H$57</definedName>
    <definedName name="MARII">!$H$9</definedName>
    <definedName name="MARJJ">!$H$9:$H$57</definedName>
    <definedName name="May_01">'[7]4410.121.00  (2001-2002)'!#REF!</definedName>
    <definedName name="MAYAA">!$K$113</definedName>
    <definedName name="MAYBB">!$K$113:$K$158</definedName>
    <definedName name="MAYCC">!$K$158</definedName>
    <definedName name="MAYDD">!$K$160:$K$161</definedName>
    <definedName name="MAYEE">!$K$160:$K$161</definedName>
    <definedName name="MAYFF">!$K$211:$K$213</definedName>
    <definedName name="MAYGG">!$K$112:$K$213</definedName>
    <definedName name="MAYHH">!$K$57</definedName>
    <definedName name="MAYII">!$K$9</definedName>
    <definedName name="MAYJJ">!$K$9:$K$57</definedName>
    <definedName name="NOVAA">!$S$113</definedName>
    <definedName name="NOVBB">!$S$113:$S$158</definedName>
    <definedName name="NOVCC">!$S$158</definedName>
    <definedName name="NOVDD">!$S$160:$S$161</definedName>
    <definedName name="NOVEE">!$S$160:$S$161</definedName>
    <definedName name="NOVFF">!$S$211:$S$213</definedName>
    <definedName name="NOVGG">!$S$112:$S$213</definedName>
    <definedName name="NOVHH">!$S$57</definedName>
    <definedName name="NOVII">!$S$9</definedName>
    <definedName name="NOVJJ">!$S$9:$S$57</definedName>
    <definedName name="OCTAA">!$R$113</definedName>
    <definedName name="OCTBB">!$R$113:$R$158</definedName>
    <definedName name="OCTCC">!$R$158</definedName>
    <definedName name="OCTDD">!$R$160:$R$161</definedName>
    <definedName name="OCTEE">!$R$160:$R$161</definedName>
    <definedName name="OCTFF">!$R$211:$R$213</definedName>
    <definedName name="OCTGG">!$R$112:$R$213</definedName>
    <definedName name="OCTHH">!$R$57</definedName>
    <definedName name="OCTII">!$R$9</definedName>
    <definedName name="OCTJJ">!$R$9:$R$57</definedName>
    <definedName name="pbh_parly_client_data">#REF!</definedName>
    <definedName name="_xlnm.Print_Area" localSheetId="2">'Benchmarking by Industry'!$A$7:$J$73</definedName>
    <definedName name="_xlnm.Print_Area" localSheetId="3">'Benchmarking by year'!$A$7:$J$73</definedName>
    <definedName name="_xlnm.Print_Area" localSheetId="4">'Demographic Comparisons'!#REF!</definedName>
    <definedName name="_xlnm.Print_Area" localSheetId="1">'Fill out data here'!$A$10:$I$80</definedName>
    <definedName name="_xlnm.Print_Area" localSheetId="0">Overview!$A$1:$J$10</definedName>
    <definedName name="SEPAA">!$P$113</definedName>
    <definedName name="SEPBB">!$P$113:$P$158</definedName>
    <definedName name="SEPCC">!$P$158</definedName>
    <definedName name="SEPDD">!$P$160:$P$161</definedName>
    <definedName name="SEPEE">!$P$160:$P$161</definedName>
    <definedName name="SEPFF">!$P$211:$P$213</definedName>
    <definedName name="SEPGG">!$P$112:$P$213</definedName>
    <definedName name="SEPHH">!$P$57</definedName>
    <definedName name="SEPII">!$P$9</definedName>
    <definedName name="SEPJJ">!$P$9:$P$57</definedName>
    <definedName name="TableName">"Dummy"</definedName>
    <definedName name="Title">#REF!</definedName>
    <definedName name="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 i="11" l="1"/>
  <c r="A6" i="11"/>
  <c r="A5" i="11"/>
  <c r="J4" i="11" l="1"/>
  <c r="J3" i="11"/>
  <c r="J2" i="11"/>
  <c r="J33" i="11" s="1"/>
  <c r="I4" i="11"/>
  <c r="I3" i="11"/>
  <c r="I2" i="11"/>
  <c r="I33" i="11" s="1"/>
  <c r="H4" i="11"/>
  <c r="H3" i="11"/>
  <c r="H2" i="11"/>
  <c r="H33" i="11" s="1"/>
  <c r="G4" i="11"/>
  <c r="G3" i="11"/>
  <c r="G2" i="11"/>
  <c r="G33" i="11" s="1"/>
  <c r="F4" i="11"/>
  <c r="F3" i="11"/>
  <c r="F2" i="11"/>
  <c r="F33" i="11" s="1"/>
  <c r="E4" i="11"/>
  <c r="E3" i="11"/>
  <c r="E2" i="11"/>
  <c r="D4" i="11"/>
  <c r="D3" i="11"/>
  <c r="D2" i="11"/>
  <c r="D33" i="11" s="1"/>
  <c r="C4" i="11"/>
  <c r="C3" i="11"/>
  <c r="C2" i="11"/>
  <c r="C33" i="11" s="1"/>
  <c r="A6" i="2"/>
  <c r="A5" i="2"/>
  <c r="J4" i="2"/>
  <c r="J3" i="2"/>
  <c r="J2" i="2"/>
  <c r="I4" i="2"/>
  <c r="I3" i="2"/>
  <c r="I2" i="2"/>
  <c r="H4" i="2"/>
  <c r="H3" i="2"/>
  <c r="H2" i="2"/>
  <c r="G4" i="2"/>
  <c r="G3" i="2"/>
  <c r="G2" i="2"/>
  <c r="F4" i="2"/>
  <c r="F3" i="2"/>
  <c r="F2" i="2"/>
  <c r="E4" i="2"/>
  <c r="E3" i="2"/>
  <c r="E2" i="2"/>
  <c r="D4" i="2"/>
  <c r="D3" i="2"/>
  <c r="D2" i="2"/>
  <c r="C4" i="2"/>
  <c r="C3" i="2"/>
  <c r="C2" i="2"/>
  <c r="J51" i="11"/>
  <c r="I51" i="11"/>
  <c r="H51" i="11"/>
  <c r="G51" i="11"/>
  <c r="F51" i="11"/>
  <c r="E51" i="11"/>
  <c r="D51" i="11"/>
  <c r="C51" i="11"/>
  <c r="J6" i="11"/>
  <c r="I6" i="11"/>
  <c r="H6" i="11"/>
  <c r="G6" i="11"/>
  <c r="F6" i="11"/>
  <c r="E6" i="11"/>
  <c r="D6" i="11"/>
  <c r="C6" i="11"/>
  <c r="B6" i="11"/>
  <c r="B53" i="11" s="1"/>
  <c r="J5" i="11"/>
  <c r="J36" i="11" s="1"/>
  <c r="I5" i="11"/>
  <c r="H5" i="11"/>
  <c r="G5" i="11"/>
  <c r="F5" i="11"/>
  <c r="E5" i="11"/>
  <c r="D5" i="11"/>
  <c r="D36" i="11" s="1"/>
  <c r="C5" i="11"/>
  <c r="C36" i="11" s="1"/>
  <c r="B52" i="11"/>
  <c r="A10" i="8"/>
  <c r="D76" i="8"/>
  <c r="A76" i="8"/>
  <c r="I84" i="8"/>
  <c r="I83" i="8"/>
  <c r="J52" i="11" l="1"/>
  <c r="J35" i="11"/>
  <c r="C35" i="11"/>
  <c r="E35" i="11"/>
  <c r="G35" i="11"/>
  <c r="E34" i="11"/>
  <c r="I52" i="11"/>
  <c r="D35" i="11"/>
  <c r="F35" i="11"/>
  <c r="H35" i="11"/>
  <c r="I35" i="11"/>
  <c r="C53" i="11"/>
  <c r="E53" i="11"/>
  <c r="F53" i="11"/>
  <c r="C34" i="11"/>
  <c r="G53" i="11"/>
  <c r="D34" i="11"/>
  <c r="H53" i="11"/>
  <c r="I53" i="11"/>
  <c r="F34" i="11"/>
  <c r="D52" i="11"/>
  <c r="C52" i="11"/>
  <c r="G34" i="11"/>
  <c r="E52" i="11"/>
  <c r="H34" i="11"/>
  <c r="F52" i="11"/>
  <c r="E33" i="11"/>
  <c r="I34" i="11"/>
  <c r="G52" i="11"/>
  <c r="D53" i="11"/>
  <c r="J34" i="11"/>
  <c r="H52" i="11"/>
  <c r="J53" i="11"/>
  <c r="E36" i="11"/>
  <c r="F36" i="11"/>
  <c r="G36" i="11"/>
  <c r="H36" i="11"/>
  <c r="A7" i="11"/>
  <c r="I36" i="11"/>
  <c r="B36" i="11"/>
  <c r="A3" i="10"/>
  <c r="I4" i="10" l="1"/>
  <c r="H4" i="10"/>
  <c r="G4" i="10"/>
  <c r="F4" i="10"/>
  <c r="E4" i="10"/>
  <c r="D4" i="10"/>
  <c r="C4" i="10"/>
  <c r="B4" i="10"/>
  <c r="A4" i="10"/>
  <c r="C79" i="8"/>
  <c r="D79" i="8"/>
  <c r="E79" i="8"/>
  <c r="F79" i="8"/>
  <c r="G79" i="8"/>
  <c r="H79" i="8"/>
  <c r="I79" i="8"/>
  <c r="B79" i="8"/>
  <c r="C84" i="8"/>
  <c r="D84" i="8"/>
  <c r="E84" i="8"/>
  <c r="F84" i="8"/>
  <c r="G84" i="8"/>
  <c r="H84" i="8"/>
  <c r="B84" i="8"/>
  <c r="C83" i="8"/>
  <c r="D83" i="8"/>
  <c r="E83" i="8"/>
  <c r="F83" i="8"/>
  <c r="G83" i="8"/>
  <c r="H83" i="8"/>
  <c r="B83" i="8"/>
  <c r="D51" i="2"/>
  <c r="E51" i="2"/>
  <c r="F51" i="2"/>
  <c r="G51" i="2"/>
  <c r="H51" i="2"/>
  <c r="I51" i="2"/>
  <c r="J51" i="2"/>
  <c r="C51" i="2"/>
  <c r="A51" i="8"/>
  <c r="I5" i="2"/>
  <c r="B38" i="10" l="1"/>
  <c r="B82" i="10"/>
  <c r="C82" i="10"/>
  <c r="C38" i="10"/>
  <c r="D82" i="10"/>
  <c r="D38" i="10"/>
  <c r="E82" i="10"/>
  <c r="E38" i="10"/>
  <c r="F82" i="10"/>
  <c r="F38" i="10"/>
  <c r="G38" i="10"/>
  <c r="G82" i="10"/>
  <c r="H38" i="10"/>
  <c r="H82" i="10"/>
  <c r="I82" i="10"/>
  <c r="I38" i="10"/>
  <c r="A38" i="10"/>
  <c r="A82" i="10"/>
  <c r="A81" i="10"/>
  <c r="A37" i="10"/>
  <c r="C6" i="2"/>
  <c r="D6" i="2"/>
  <c r="E6" i="2"/>
  <c r="F6" i="2"/>
  <c r="G6" i="2"/>
  <c r="H6" i="2"/>
  <c r="I6" i="2"/>
  <c r="J6" i="2"/>
  <c r="B6" i="2"/>
  <c r="B53" i="2" s="1"/>
  <c r="C5" i="2"/>
  <c r="D5" i="2"/>
  <c r="E5" i="2"/>
  <c r="F5" i="2"/>
  <c r="G5" i="2"/>
  <c r="H5" i="2"/>
  <c r="J5" i="2"/>
  <c r="B5" i="2"/>
  <c r="A7" i="2" s="1"/>
  <c r="B52" i="2" l="1"/>
  <c r="C36" i="2"/>
  <c r="D36" i="2"/>
  <c r="E36" i="2"/>
  <c r="F36" i="2"/>
  <c r="G36" i="2"/>
  <c r="H36" i="2"/>
  <c r="I36" i="2"/>
  <c r="J36" i="2"/>
  <c r="B36" i="2"/>
  <c r="I3" i="10"/>
  <c r="H3" i="10"/>
  <c r="G3" i="10"/>
  <c r="F3" i="10"/>
  <c r="E3" i="10"/>
  <c r="D3" i="10"/>
  <c r="C3" i="10"/>
  <c r="B3" i="10"/>
  <c r="J33" i="2"/>
  <c r="I33" i="2"/>
  <c r="H33" i="2"/>
  <c r="G33" i="2"/>
  <c r="F33" i="2"/>
  <c r="E33" i="2"/>
  <c r="C33" i="2"/>
  <c r="B37" i="10" l="1"/>
  <c r="B81" i="10"/>
  <c r="C81" i="10"/>
  <c r="C37" i="10"/>
  <c r="D81" i="10"/>
  <c r="D37" i="10"/>
  <c r="E81" i="10"/>
  <c r="E37" i="10"/>
  <c r="F37" i="10"/>
  <c r="F81" i="10"/>
  <c r="G37" i="10"/>
  <c r="G81" i="10"/>
  <c r="H81" i="10"/>
  <c r="H37" i="10"/>
  <c r="I81" i="10"/>
  <c r="I37" i="10"/>
  <c r="D34" i="2"/>
  <c r="E52" i="2"/>
  <c r="E53" i="2"/>
  <c r="I53" i="2"/>
  <c r="I52" i="2"/>
  <c r="D53" i="2"/>
  <c r="D52" i="2"/>
  <c r="F52" i="2"/>
  <c r="F53" i="2"/>
  <c r="J52" i="2"/>
  <c r="J53" i="2"/>
  <c r="H53" i="2"/>
  <c r="H52" i="2"/>
  <c r="C53" i="2"/>
  <c r="C52" i="2"/>
  <c r="G53" i="2"/>
  <c r="G52" i="2"/>
  <c r="D35" i="2"/>
  <c r="H34" i="2"/>
  <c r="D33" i="2"/>
  <c r="I34" i="2"/>
  <c r="H35" i="2"/>
  <c r="F35" i="2"/>
  <c r="E34" i="2"/>
  <c r="J34" i="2"/>
  <c r="J35" i="2"/>
  <c r="C35" i="2"/>
  <c r="G35" i="2"/>
  <c r="E35" i="2"/>
  <c r="I35" i="2"/>
  <c r="C34" i="2"/>
  <c r="G34" i="2"/>
  <c r="F34" i="2"/>
</calcChain>
</file>

<file path=xl/sharedStrings.xml><?xml version="1.0" encoding="utf-8"?>
<sst xmlns="http://schemas.openxmlformats.org/spreadsheetml/2006/main" count="225" uniqueCount="112">
  <si>
    <t>Max of 8: Accident and near miss reporting</t>
  </si>
  <si>
    <t>Max of 7: Resources for health and safety</t>
  </si>
  <si>
    <t>Max of 6: Peer group attitude</t>
  </si>
  <si>
    <t>Max of 5: Engagement in health and safety</t>
  </si>
  <si>
    <t>Max of 4: Usability of procedures</t>
  </si>
  <si>
    <t>Max of 3: Health and safety trust</t>
  </si>
  <si>
    <t>Max of 2: Health and safety oriented behaviours</t>
  </si>
  <si>
    <t>Max of 1: Organisational Commitment</t>
  </si>
  <si>
    <t>Average of 8: Accident and near miss reporting2</t>
  </si>
  <si>
    <t>Average of 7: Resources for health and safety2</t>
  </si>
  <si>
    <t>Average of 6: Peer group attitude2</t>
  </si>
  <si>
    <t>Average of 5: Engagement in health and safety2</t>
  </si>
  <si>
    <t>Average of 4: Usability of procedures2</t>
  </si>
  <si>
    <t>Average of 3: Health and safety trust2</t>
  </si>
  <si>
    <t>Average of 2: Health and safety oriented behaviours2</t>
  </si>
  <si>
    <t>Average of 1: Organisational Commitment2</t>
  </si>
  <si>
    <t>Min of 8: Accident and near miss reporting</t>
  </si>
  <si>
    <t>Min of 7: Resources for health and safety</t>
  </si>
  <si>
    <t>Min of 6: Peer group attitude</t>
  </si>
  <si>
    <t>Min of 5: Engagement in health and safety</t>
  </si>
  <si>
    <t>Min of 4: Usability of procedures</t>
  </si>
  <si>
    <t>Min of 3: Health and safety trust</t>
  </si>
  <si>
    <t>Min of 2: Health and safety oriented behaviours</t>
  </si>
  <si>
    <t>Min of 1: Organisational Commitment</t>
  </si>
  <si>
    <t>Sum of Respondents</t>
  </si>
  <si>
    <t>Count of Assessments</t>
  </si>
  <si>
    <t>Min</t>
  </si>
  <si>
    <t>Mean</t>
  </si>
  <si>
    <t>Max</t>
  </si>
  <si>
    <t>Organisational Commitment</t>
  </si>
  <si>
    <t>Health and safety oriented behaviours</t>
  </si>
  <si>
    <t>Health and safety trust</t>
  </si>
  <si>
    <t>Usability of procedures</t>
  </si>
  <si>
    <t>Engagement in health and safety</t>
  </si>
  <si>
    <t>Peer group attitude</t>
  </si>
  <si>
    <t>Resources for health and safety</t>
  </si>
  <si>
    <t>Accident and near miss reporting</t>
  </si>
  <si>
    <t xml:space="preserve">
If you require support in using this spreadsheet, please do not hesitate to contact us:
hseorders@tso.co.uk
+44 (0)333 202 5070</t>
  </si>
  <si>
    <t>Select industry to benchmark 
against in the below dropdown</t>
  </si>
  <si>
    <t>Company Name Gap Analysis</t>
  </si>
  <si>
    <t>Filtered Gap Analysis</t>
  </si>
  <si>
    <t>Why benchmarking is important</t>
  </si>
  <si>
    <t>Benchmarking is a way of discovering what is the best performance being achieved. This information can then be used to identify gaps in an organisation’s SCT results to achieve a competitive advantage.
It is important to note that just focusing on your organisation’s lowest scoring factor may not be the best approach to improve safety culture. The comparison of your organisation’s scores against industry data can identify performance gaps and focus areas. This comparison can help to obtain support from the executive leadership team to drive change and deliver improvements.
With the issues many industries are experiencing with retaining and attracting workers, improve the health and safety for workers can only help an organisation succeed.</t>
  </si>
  <si>
    <t>Chemicals and pharmaceuticals</t>
  </si>
  <si>
    <t>Construction</t>
  </si>
  <si>
    <t>Public Sector</t>
  </si>
  <si>
    <t>Waste Management</t>
  </si>
  <si>
    <t>Improvement in score</t>
  </si>
  <si>
    <t>Gap analysis (comparison of current and previous scores from your organisation)</t>
  </si>
  <si>
    <t>Add your organisational score and previous score, you can also use this for an individual demographic e.g. Site 1 current score verse Site 1 previous score</t>
  </si>
  <si>
    <t>Select the industry on the "industry benchmarking" tab</t>
  </si>
  <si>
    <t>Gap analysis against benchmarking</t>
  </si>
  <si>
    <t>Add your mean (average) organisational scores below for each factor</t>
  </si>
  <si>
    <t>Comparing results department / team / section / area</t>
  </si>
  <si>
    <t>department / team / section / area 1</t>
  </si>
  <si>
    <t>department / team / section / area 2</t>
  </si>
  <si>
    <t>department / team / section / area 3</t>
  </si>
  <si>
    <t>department / team / section / area 4</t>
  </si>
  <si>
    <t>department / team / section / area 5</t>
  </si>
  <si>
    <t>department / team / section / area 6</t>
  </si>
  <si>
    <t>department / team / section / area 7</t>
  </si>
  <si>
    <t>department / team / section / area 8</t>
  </si>
  <si>
    <t>department / team / section / area 9</t>
  </si>
  <si>
    <t>department / team / section / area 10</t>
  </si>
  <si>
    <t>Comparing results site / locations / regions / offices</t>
  </si>
  <si>
    <t>site / locations / regions / offices 1</t>
  </si>
  <si>
    <t>site / locations / regions / offices 2</t>
  </si>
  <si>
    <t>site / locations / regions / offices 3</t>
  </si>
  <si>
    <t>site / locations / regions / offices 4</t>
  </si>
  <si>
    <t>site / locations / regions / offices 5</t>
  </si>
  <si>
    <t>site / locations / regions / offices 6</t>
  </si>
  <si>
    <t>site / locations / regions / offices 7</t>
  </si>
  <si>
    <t>site / locations / regions / offices 8</t>
  </si>
  <si>
    <t>site / locations / regions / offices 9</t>
  </si>
  <si>
    <t>site / locations / regions / offices 10</t>
  </si>
  <si>
    <t>Comparing results role / grade / position / band</t>
  </si>
  <si>
    <t>role / grade / position / band 1</t>
  </si>
  <si>
    <t>role / grade / position / band 2</t>
  </si>
  <si>
    <t>role / grade / position / band 3</t>
  </si>
  <si>
    <t>role / grade / position / band 4</t>
  </si>
  <si>
    <t>role / grade / position / band 5</t>
  </si>
  <si>
    <t>role / grade / position / band 6</t>
  </si>
  <si>
    <t>role / grade / position / band 7</t>
  </si>
  <si>
    <t>role / grade / position / band 8</t>
  </si>
  <si>
    <t>role / grade / position / band 9</t>
  </si>
  <si>
    <t>role / grade / position / band 10</t>
  </si>
  <si>
    <t>Select year to benchmark 
against in the below dropdown</t>
  </si>
  <si>
    <r>
      <t xml:space="preserve">
The Safety Climate Tool (SCT) measures the attitudes and perceptions of the workforce about health and safety against eight safety climate factors. 
This spreadsheets break down the minimum, maximum and average (mean) score for each of the eight factors by each industry sectors, where complete data sets are available for at least three organisations.
It has been created so that you can enter your own results from the SCT report within the All-Industry tab which will carry across to each industry so you can accurately benchmark your results against the industry standard.
</t>
    </r>
    <r>
      <rPr>
        <b/>
        <sz val="11"/>
        <color theme="1"/>
        <rFont val="Arial"/>
        <family val="2"/>
      </rPr>
      <t>August 2025</t>
    </r>
    <r>
      <rPr>
        <sz val="11"/>
        <color theme="1"/>
        <rFont val="Arial"/>
        <family val="2"/>
      </rPr>
      <t xml:space="preserve">: the all industry comparison group comprises </t>
    </r>
    <r>
      <rPr>
        <b/>
        <sz val="11"/>
        <color theme="1"/>
        <rFont val="Arial"/>
        <family val="2"/>
      </rPr>
      <t>502,795 individual respondents across 1,051 assessments</t>
    </r>
    <r>
      <rPr>
        <sz val="11"/>
        <color theme="1"/>
        <rFont val="Arial"/>
        <family val="2"/>
      </rPr>
      <t xml:space="preserve">, taking all results in the system back to 2014 to show historical trends.  
</t>
    </r>
  </si>
  <si>
    <t>All Industry August 2025</t>
  </si>
  <si>
    <t>Construction (Road)</t>
  </si>
  <si>
    <t>Defence (New)</t>
  </si>
  <si>
    <t>Education (University)</t>
  </si>
  <si>
    <t>Emergency Services (Fire &amp; Rescue)</t>
  </si>
  <si>
    <t>Energy (All)</t>
  </si>
  <si>
    <t>Energy (Gas/Oil/Petroleum)</t>
  </si>
  <si>
    <t>Energy (Renewables)</t>
  </si>
  <si>
    <t>Energy (Electric Grid)</t>
  </si>
  <si>
    <t>Engineering All</t>
  </si>
  <si>
    <t>Engineering (Civil) (NEW)</t>
  </si>
  <si>
    <t>Hospitality, Tourism &amp; Retail (NEW)</t>
  </si>
  <si>
    <t>Manufacturing All</t>
  </si>
  <si>
    <t xml:space="preserve">Manufacturing (Food &amp; Drink) </t>
  </si>
  <si>
    <t>Maritime (Including Ports)</t>
  </si>
  <si>
    <t>Nuclear (NEW)</t>
  </si>
  <si>
    <t>Professional, Scientific &amp; Technical</t>
  </si>
  <si>
    <t>Rail (Operators &amp; Construction) (NEW)</t>
  </si>
  <si>
    <t>Real Estate &amp; Facilities Management</t>
  </si>
  <si>
    <t>Transportation</t>
  </si>
  <si>
    <t>Utilities</t>
  </si>
  <si>
    <t>Warehousing &amp; Distribution</t>
  </si>
  <si>
    <t>Organisation name 2025 current</t>
  </si>
  <si>
    <t>Organisation name 2024 last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</si>
</sst>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name val="Arial"/>
      <family val="2"/>
    </font>
    <font>
      <sz val="11"/>
      <color theme="1"/>
      <name val="Calibri"/>
      <family val="2"/>
      <scheme val="minor"/>
    </font>
    <font>
      <sz val="12"/>
      <color theme="0"/>
      <name val="Arial"/>
      <family val="2"/>
    </font>
    <font>
      <sz val="10"/>
      <name val="Arial"/>
      <family val="2"/>
    </font>
    <font>
      <b/>
      <sz val="12"/>
      <name val="Arial"/>
      <family val="2"/>
    </font>
    <font>
      <b/>
      <sz val="11"/>
      <name val="Arial"/>
      <family val="2"/>
    </font>
    <font>
      <sz val="11"/>
      <color theme="1"/>
      <name val="Arial"/>
      <family val="2"/>
    </font>
    <font>
      <b/>
      <sz val="12"/>
      <color rgb="FF00B050"/>
      <name val="Arial"/>
      <family val="2"/>
    </font>
    <font>
      <sz val="11"/>
      <name val="Symbol"/>
      <family val="1"/>
      <charset val="2"/>
    </font>
    <font>
      <b/>
      <sz val="11"/>
      <color theme="1"/>
      <name val="Arial"/>
      <family val="2"/>
    </font>
    <font>
      <sz val="11"/>
      <name val="Arial"/>
      <family val="2"/>
    </font>
    <font>
      <b/>
      <sz val="16"/>
      <color rgb="FF0070C0"/>
      <name val="Arial"/>
      <family val="2"/>
    </font>
    <font>
      <b/>
      <sz val="16"/>
      <color theme="0"/>
      <name val="Arial"/>
      <family val="2"/>
    </font>
    <font>
      <b/>
      <sz val="12"/>
      <color theme="0"/>
      <name val="Arial"/>
      <family val="2"/>
    </font>
    <font>
      <b/>
      <sz val="14"/>
      <name val="Arial"/>
      <family val="2"/>
    </font>
    <font>
      <sz val="8"/>
      <name val="Arial"/>
      <family val="2"/>
    </font>
    <font>
      <sz val="9"/>
      <color theme="1"/>
      <name val="Verdana"/>
      <family val="2"/>
    </font>
  </fonts>
  <fills count="6">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4" tint="-0.249977111117893"/>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62">
    <xf numFmtId="0" fontId="0" fillId="0" borderId="0" xfId="0"/>
    <xf numFmtId="0" fontId="0" fillId="0" borderId="1" xfId="0" applyBorder="1" applyAlignment="1">
      <alignment horizontal="center" textRotation="90"/>
    </xf>
    <xf numFmtId="0" fontId="0" fillId="0" borderId="1" xfId="0" applyBorder="1" applyAlignment="1">
      <alignment horizontal="center"/>
    </xf>
    <xf numFmtId="2" fontId="0" fillId="0" borderId="1" xfId="0" applyNumberFormat="1" applyBorder="1" applyAlignment="1">
      <alignment horizontal="center"/>
    </xf>
    <xf numFmtId="0" fontId="1" fillId="0" borderId="0" xfId="1" applyAlignment="1">
      <alignment vertical="center"/>
    </xf>
    <xf numFmtId="0" fontId="1" fillId="0" borderId="0" xfId="1"/>
    <xf numFmtId="0" fontId="6" fillId="0" borderId="0" xfId="1" applyFont="1" applyAlignment="1">
      <alignment vertical="top" wrapText="1"/>
    </xf>
    <xf numFmtId="0" fontId="8" fillId="0" borderId="0" xfId="0" applyFont="1" applyAlignment="1">
      <alignment horizontal="justify"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xf>
    <xf numFmtId="0" fontId="0" fillId="2" borderId="1" xfId="0" applyFill="1" applyBorder="1" applyProtection="1">
      <protection locked="0"/>
    </xf>
    <xf numFmtId="0" fontId="4" fillId="0" borderId="0" xfId="0" applyFont="1" applyAlignment="1">
      <alignment horizontal="center" vertical="center" wrapText="1"/>
    </xf>
    <xf numFmtId="0" fontId="3" fillId="0" borderId="1" xfId="0" applyFont="1" applyBorder="1"/>
    <xf numFmtId="0" fontId="3" fillId="0" borderId="1" xfId="0" applyFont="1" applyBorder="1" applyAlignment="1">
      <alignment horizontal="center" vertical="center" textRotation="90" wrapText="1"/>
    </xf>
    <xf numFmtId="0" fontId="2" fillId="0" borderId="1" xfId="0" applyFont="1" applyBorder="1"/>
    <xf numFmtId="0" fontId="0" fillId="0" borderId="1" xfId="0" applyBorder="1"/>
    <xf numFmtId="3"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left" vertical="center"/>
    </xf>
    <xf numFmtId="0" fontId="11" fillId="0" borderId="0" xfId="0" applyFont="1" applyAlignment="1">
      <alignment vertical="center"/>
    </xf>
    <xf numFmtId="0" fontId="0" fillId="0" borderId="0" xfId="0" applyProtection="1">
      <protection locked="0"/>
    </xf>
    <xf numFmtId="0" fontId="0" fillId="0" borderId="0" xfId="0" applyAlignment="1" applyProtection="1">
      <alignment horizontal="left" vertical="center"/>
      <protection locked="0"/>
    </xf>
    <xf numFmtId="0" fontId="0" fillId="0" borderId="0" xfId="0" applyAlignment="1" applyProtection="1">
      <alignment horizontal="center"/>
      <protection locked="0"/>
    </xf>
    <xf numFmtId="0" fontId="3" fillId="0" borderId="1" xfId="0" applyFont="1" applyBorder="1" applyProtection="1">
      <protection locked="0"/>
    </xf>
    <xf numFmtId="0" fontId="3" fillId="0" borderId="1" xfId="0" applyFont="1" applyBorder="1" applyAlignment="1" applyProtection="1">
      <alignment horizontal="center" vertical="center" wrapText="1"/>
      <protection locked="0"/>
    </xf>
    <xf numFmtId="2" fontId="3" fillId="0" borderId="1" xfId="0" applyNumberFormat="1" applyFont="1" applyBorder="1" applyAlignment="1" applyProtection="1">
      <alignment horizontal="center"/>
      <protection locked="0"/>
    </xf>
    <xf numFmtId="2" fontId="0" fillId="0" borderId="0" xfId="0" applyNumberFormat="1" applyAlignment="1" applyProtection="1">
      <alignment horizontal="center"/>
      <protection locked="0"/>
    </xf>
    <xf numFmtId="0" fontId="0" fillId="0" borderId="0" xfId="0" applyAlignment="1" applyProtection="1">
      <alignment horizontal="right"/>
      <protection locked="0"/>
    </xf>
    <xf numFmtId="0" fontId="7" fillId="2" borderId="1" xfId="0" applyFont="1" applyFill="1" applyBorder="1" applyAlignment="1" applyProtection="1">
      <alignment horizontal="center"/>
      <protection locked="0"/>
    </xf>
    <xf numFmtId="2" fontId="7" fillId="2" borderId="1" xfId="0" applyNumberFormat="1" applyFont="1" applyFill="1" applyBorder="1" applyAlignment="1" applyProtection="1">
      <alignment horizontal="center"/>
      <protection locked="0"/>
    </xf>
    <xf numFmtId="0" fontId="13" fillId="0" borderId="0" xfId="0" applyFont="1"/>
    <xf numFmtId="0" fontId="3" fillId="5" borderId="1" xfId="0" applyFont="1" applyFill="1" applyBorder="1"/>
    <xf numFmtId="2" fontId="3" fillId="5" borderId="1" xfId="0" applyNumberFormat="1" applyFont="1" applyFill="1" applyBorder="1" applyAlignment="1">
      <alignment horizontal="center"/>
    </xf>
    <xf numFmtId="0" fontId="3" fillId="5" borderId="1" xfId="0" applyFont="1" applyFill="1" applyBorder="1" applyAlignment="1" applyProtection="1">
      <alignment horizontal="left"/>
      <protection locked="0"/>
    </xf>
    <xf numFmtId="2" fontId="3" fillId="5" borderId="1" xfId="0" applyNumberFormat="1" applyFont="1" applyFill="1" applyBorder="1" applyAlignment="1" applyProtection="1">
      <alignment horizontal="center"/>
      <protection locked="0"/>
    </xf>
    <xf numFmtId="0" fontId="3" fillId="2" borderId="1" xfId="0" applyFont="1" applyFill="1" applyBorder="1"/>
    <xf numFmtId="2" fontId="3" fillId="2" borderId="1" xfId="0" applyNumberFormat="1" applyFont="1" applyFill="1" applyBorder="1" applyAlignment="1">
      <alignment horizontal="center"/>
    </xf>
    <xf numFmtId="0" fontId="4" fillId="0" borderId="1" xfId="0" applyFont="1" applyBorder="1" applyAlignment="1">
      <alignment horizontal="center" vertical="center" wrapText="1"/>
    </xf>
    <xf numFmtId="17" fontId="3" fillId="0" borderId="4" xfId="0" applyNumberFormat="1" applyFont="1" applyBorder="1" applyAlignment="1">
      <alignment horizontal="center"/>
    </xf>
    <xf numFmtId="2" fontId="7" fillId="2" borderId="5" xfId="0" applyNumberFormat="1" applyFont="1" applyFill="1" applyBorder="1" applyAlignment="1" applyProtection="1">
      <alignment horizontal="center"/>
      <protection locked="0"/>
    </xf>
    <xf numFmtId="0" fontId="14" fillId="0" borderId="1" xfId="0" applyFont="1" applyBorder="1" applyAlignment="1">
      <alignment horizontal="left"/>
    </xf>
    <xf numFmtId="0" fontId="0" fillId="2" borderId="1" xfId="0" applyFill="1" applyBorder="1" applyAlignment="1" applyProtection="1">
      <alignment horizontal="center"/>
      <protection locked="0"/>
    </xf>
    <xf numFmtId="2" fontId="16" fillId="0" borderId="1" xfId="0" applyNumberFormat="1" applyFont="1" applyBorder="1" applyAlignment="1">
      <alignment horizontal="center"/>
    </xf>
    <xf numFmtId="0" fontId="6" fillId="0" borderId="0" xfId="1" applyFont="1" applyAlignment="1">
      <alignment horizontal="center" vertical="top" wrapText="1"/>
    </xf>
    <xf numFmtId="0" fontId="11" fillId="0" borderId="0" xfId="0" applyFont="1" applyAlignment="1">
      <alignment horizontal="center" vertical="center"/>
    </xf>
    <xf numFmtId="0" fontId="12" fillId="3" borderId="0" xfId="0" applyFont="1" applyFill="1" applyAlignment="1">
      <alignment horizontal="center" vertical="center"/>
    </xf>
    <xf numFmtId="0" fontId="13" fillId="4" borderId="0" xfId="0" applyFont="1" applyFill="1" applyAlignment="1" applyProtection="1">
      <alignment horizontal="center" vertical="center" wrapText="1"/>
      <protection locked="0"/>
    </xf>
    <xf numFmtId="0" fontId="12" fillId="3" borderId="0" xfId="0" applyFont="1" applyFill="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10" fillId="0" borderId="0" xfId="0" applyFont="1" applyAlignment="1">
      <alignment horizontal="left" vertical="center" wrapText="1"/>
    </xf>
    <xf numFmtId="0" fontId="10" fillId="0" borderId="0" xfId="0" applyFont="1" applyAlignment="1">
      <alignment horizontal="left" vertical="center"/>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5" fillId="0" borderId="0" xfId="0" applyFont="1" applyAlignment="1">
      <alignment horizontal="center" vertical="center" wrapText="1"/>
    </xf>
    <xf numFmtId="0" fontId="2" fillId="3" borderId="0" xfId="0" applyFont="1" applyFill="1" applyAlignment="1">
      <alignment horizontal="center"/>
    </xf>
    <xf numFmtId="0" fontId="0" fillId="0" borderId="1" xfId="0" applyFill="1" applyBorder="1"/>
    <xf numFmtId="0" fontId="0" fillId="0" borderId="1" xfId="0" applyFill="1" applyBorder="1" applyAlignment="1">
      <alignment horizontal="center" textRotation="90"/>
    </xf>
    <xf numFmtId="0" fontId="0" fillId="0" borderId="0" xfId="0" applyFill="1"/>
    <xf numFmtId="0" fontId="14" fillId="0" borderId="1" xfId="0" applyFont="1" applyFill="1" applyBorder="1"/>
    <xf numFmtId="0" fontId="0" fillId="0" borderId="1" xfId="0" applyFill="1" applyBorder="1" applyAlignment="1">
      <alignment horizontal="center"/>
    </xf>
    <xf numFmtId="3" fontId="0" fillId="0" borderId="1" xfId="0" applyNumberFormat="1" applyFill="1" applyBorder="1" applyAlignment="1">
      <alignment horizontal="center"/>
    </xf>
    <xf numFmtId="2" fontId="0" fillId="0" borderId="1" xfId="0" applyNumberFormat="1" applyFill="1" applyBorder="1" applyAlignment="1">
      <alignment horizontal="center"/>
    </xf>
  </cellXfs>
  <cellStyles count="2">
    <cellStyle name="Normal" xfId="0" builtinId="0"/>
    <cellStyle name="Normal 2" xfId="1" xr:uid="{08EA69B8-CCBB-450D-B980-ECDAAE9361A3}"/>
  </cellStyles>
  <dxfs count="0"/>
  <tableStyles count="0" defaultTableStyle="TableStyleMedium2" defaultPivotStyle="PivotStyleLight16"/>
  <colors>
    <mruColors>
      <color rgb="FFA568D2"/>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5"/>
          <c:order val="2"/>
          <c:tx>
            <c:strRef>
              <c:f>'Fill out data here'!$A$7</c:f>
              <c:strCache>
                <c:ptCount val="1"/>
                <c:pt idx="0">
                  <c:v>Min</c:v>
                </c:pt>
              </c:strCache>
            </c:strRef>
          </c:tx>
          <c:spPr>
            <a:solidFill>
              <a:schemeClr val="accent1">
                <a:tint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here'!$B$7:$I$7</c:f>
              <c:numCache>
                <c:formatCode>0.00</c:formatCode>
                <c:ptCount val="8"/>
                <c:pt idx="0">
                  <c:v>2.5099999999999998</c:v>
                </c:pt>
                <c:pt idx="1">
                  <c:v>2.5499999999999998</c:v>
                </c:pt>
                <c:pt idx="2">
                  <c:v>2.66</c:v>
                </c:pt>
                <c:pt idx="3">
                  <c:v>2.46</c:v>
                </c:pt>
                <c:pt idx="4">
                  <c:v>2.68</c:v>
                </c:pt>
                <c:pt idx="5">
                  <c:v>2.85</c:v>
                </c:pt>
                <c:pt idx="6">
                  <c:v>2.85</c:v>
                </c:pt>
                <c:pt idx="7">
                  <c:v>2.29</c:v>
                </c:pt>
              </c:numCache>
            </c:numRef>
          </c:val>
          <c:extLst>
            <c:ext xmlns:c16="http://schemas.microsoft.com/office/drawing/2014/chart" uri="{C3380CC4-5D6E-409C-BE32-E72D297353CC}">
              <c16:uniqueId val="{00000008-9222-4341-83DC-F38251AD4197}"/>
            </c:ext>
          </c:extLst>
        </c:ser>
        <c:ser>
          <c:idx val="4"/>
          <c:order val="3"/>
          <c:tx>
            <c:strRef>
              <c:f>'Fill out data here'!$A$8</c:f>
              <c:strCache>
                <c:ptCount val="1"/>
                <c:pt idx="0">
                  <c:v>Mean</c:v>
                </c:pt>
              </c:strCache>
            </c:strRef>
          </c:tx>
          <c:spPr>
            <a:solidFill>
              <a:schemeClr val="accent1">
                <a:tint val="83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here'!$B$8:$I$8</c:f>
              <c:numCache>
                <c:formatCode>0.00</c:formatCode>
                <c:ptCount val="8"/>
                <c:pt idx="0">
                  <c:v>3.7629115128449078</c:v>
                </c:pt>
                <c:pt idx="1">
                  <c:v>3.4945670789724055</c:v>
                </c:pt>
                <c:pt idx="2">
                  <c:v>3.6575166508087498</c:v>
                </c:pt>
                <c:pt idx="3">
                  <c:v>3.2691531874405322</c:v>
                </c:pt>
                <c:pt idx="4">
                  <c:v>3.6993434823977145</c:v>
                </c:pt>
                <c:pt idx="5">
                  <c:v>3.7104281636536642</c:v>
                </c:pt>
                <c:pt idx="6">
                  <c:v>3.6759181731684119</c:v>
                </c:pt>
                <c:pt idx="7">
                  <c:v>3.5125404376783989</c:v>
                </c:pt>
              </c:numCache>
            </c:numRef>
          </c:val>
          <c:extLst>
            <c:ext xmlns:c16="http://schemas.microsoft.com/office/drawing/2014/chart" uri="{C3380CC4-5D6E-409C-BE32-E72D297353CC}">
              <c16:uniqueId val="{00000007-63AB-49B9-8219-CE70AD78B869}"/>
            </c:ext>
          </c:extLst>
        </c:ser>
        <c:ser>
          <c:idx val="3"/>
          <c:order val="4"/>
          <c:tx>
            <c:strRef>
              <c:f>'Fill out data here'!$A$9</c:f>
              <c:strCache>
                <c:ptCount val="1"/>
                <c:pt idx="0">
                  <c:v>Max</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95000"/>
                        <a:lumOff val="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here'!$B$9:$I$9</c:f>
              <c:numCache>
                <c:formatCode>0.00</c:formatCode>
                <c:ptCount val="8"/>
                <c:pt idx="0">
                  <c:v>4.82</c:v>
                </c:pt>
                <c:pt idx="1">
                  <c:v>4.75</c:v>
                </c:pt>
                <c:pt idx="2">
                  <c:v>4.79</c:v>
                </c:pt>
                <c:pt idx="3">
                  <c:v>4.75</c:v>
                </c:pt>
                <c:pt idx="4">
                  <c:v>4.72</c:v>
                </c:pt>
                <c:pt idx="5">
                  <c:v>4.75</c:v>
                </c:pt>
                <c:pt idx="6">
                  <c:v>4.79</c:v>
                </c:pt>
                <c:pt idx="7">
                  <c:v>4.8099999999999996</c:v>
                </c:pt>
              </c:numCache>
            </c:numRef>
          </c:val>
          <c:extLst>
            <c:ext xmlns:c16="http://schemas.microsoft.com/office/drawing/2014/chart" uri="{C3380CC4-5D6E-409C-BE32-E72D297353CC}">
              <c16:uniqueId val="{00000003-3571-4306-9149-A10FA9BF314A}"/>
            </c:ext>
          </c:extLst>
        </c:ser>
        <c:ser>
          <c:idx val="2"/>
          <c:order val="5"/>
          <c:tx>
            <c:strRef>
              <c:f>'Fill out data here'!#REF!</c:f>
              <c:strCache>
                <c:ptCount val="1"/>
                <c:pt idx="0">
                  <c:v>#REF!</c:v>
                </c:pt>
              </c:strCache>
            </c:strRef>
          </c:tx>
          <c:spPr>
            <a:solidFill>
              <a:schemeClr val="accent1">
                <a:shade val="82000"/>
              </a:schemeClr>
            </a:solidFill>
            <a:ln>
              <a:noFill/>
            </a:ln>
            <a:effectLst/>
          </c:spPr>
          <c:invertIfNegative val="0"/>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here'!#REF!</c:f>
              <c:numCache>
                <c:formatCode>General</c:formatCode>
                <c:ptCount val="1"/>
                <c:pt idx="0">
                  <c:v>1</c:v>
                </c:pt>
              </c:numCache>
            </c:numRef>
          </c:val>
          <c:extLst>
            <c:ext xmlns:c16="http://schemas.microsoft.com/office/drawing/2014/chart" uri="{C3380CC4-5D6E-409C-BE32-E72D297353CC}">
              <c16:uniqueId val="{00000002-3571-4306-9149-A10FA9BF314A}"/>
            </c:ext>
          </c:extLst>
        </c:ser>
        <c:ser>
          <c:idx val="6"/>
          <c:order val="6"/>
          <c:tx>
            <c:strRef>
              <c:f>'Fill out data here'!#REF!</c:f>
              <c:strCache>
                <c:ptCount val="1"/>
                <c:pt idx="0">
                  <c:v>#REF!</c:v>
                </c:pt>
              </c:strCache>
            </c:strRef>
          </c:tx>
          <c:spPr>
            <a:solidFill>
              <a:schemeClr val="accent1">
                <a:tint val="48000"/>
              </a:schemeClr>
            </a:solidFill>
            <a:ln>
              <a:noFill/>
            </a:ln>
            <a:effectLst/>
          </c:spPr>
          <c:invertIfNegative val="0"/>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here'!#REF!</c:f>
              <c:numCache>
                <c:formatCode>General</c:formatCode>
                <c:ptCount val="1"/>
                <c:pt idx="0">
                  <c:v>1</c:v>
                </c:pt>
              </c:numCache>
            </c:numRef>
          </c:val>
          <c:extLst>
            <c:ext xmlns:c16="http://schemas.microsoft.com/office/drawing/2014/chart" uri="{C3380CC4-5D6E-409C-BE32-E72D297353CC}">
              <c16:uniqueId val="{00000003-D936-4E80-86B6-A269CF803668}"/>
            </c:ext>
          </c:extLst>
        </c:ser>
        <c:dLbls>
          <c:showLegendKey val="0"/>
          <c:showVal val="0"/>
          <c:showCatName val="0"/>
          <c:showSerName val="0"/>
          <c:showPercent val="0"/>
          <c:showBubbleSize val="0"/>
        </c:dLbls>
        <c:gapWidth val="150"/>
        <c:axId val="247577727"/>
        <c:axId val="247565663"/>
      </c:barChart>
      <c:lineChart>
        <c:grouping val="standard"/>
        <c:varyColors val="0"/>
        <c:ser>
          <c:idx val="0"/>
          <c:order val="0"/>
          <c:tx>
            <c:strRef>
              <c:f>'Fill out data here'!$A$5</c:f>
              <c:strCache>
                <c:ptCount val="1"/>
                <c:pt idx="0">
                  <c:v>Organisation name 2025 current</c:v>
                </c:pt>
              </c:strCache>
            </c:strRef>
          </c:tx>
          <c:spPr>
            <a:ln w="28575" cap="rnd">
              <a:solidFill>
                <a:schemeClr val="accent1">
                  <a:shade val="47000"/>
                </a:schemeClr>
              </a:solidFill>
              <a:round/>
            </a:ln>
            <a:effectLst/>
          </c:spPr>
          <c:marker>
            <c:symbol val="none"/>
          </c:marker>
          <c:dPt>
            <c:idx val="4"/>
            <c:marker>
              <c:symbol val="none"/>
            </c:marker>
            <c:bubble3D val="0"/>
            <c:spPr>
              <a:ln w="28575" cap="rnd">
                <a:solidFill>
                  <a:schemeClr val="accent1">
                    <a:shade val="47000"/>
                  </a:schemeClr>
                </a:solidFill>
                <a:round/>
              </a:ln>
              <a:effectLst/>
            </c:spPr>
            <c:extLst>
              <c:ext xmlns:c16="http://schemas.microsoft.com/office/drawing/2014/chart" uri="{C3380CC4-5D6E-409C-BE32-E72D297353CC}">
                <c16:uniqueId val="{00000004-3571-4306-9149-A10FA9BF314A}"/>
              </c:ext>
            </c:extLst>
          </c:dPt>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here'!$B$5:$I$5</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0-3571-4306-9149-A10FA9BF314A}"/>
            </c:ext>
          </c:extLst>
        </c:ser>
        <c:ser>
          <c:idx val="1"/>
          <c:order val="1"/>
          <c:tx>
            <c:strRef>
              <c:f>'Fill out data here'!$A$6</c:f>
              <c:strCache>
                <c:ptCount val="1"/>
                <c:pt idx="0">
                  <c:v>Organisation name 2024 last year</c:v>
                </c:pt>
              </c:strCache>
            </c:strRef>
          </c:tx>
          <c:spPr>
            <a:ln w="28575" cap="rnd">
              <a:solidFill>
                <a:schemeClr val="accent1">
                  <a:shade val="65000"/>
                </a:schemeClr>
              </a:solidFill>
              <a:prstDash val="sysDash"/>
              <a:round/>
            </a:ln>
            <a:effectLst/>
          </c:spPr>
          <c:marker>
            <c:symbol val="none"/>
          </c:marker>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here'!$B$6:$I$6</c:f>
              <c:numCache>
                <c:formatCode>0.00</c:formatCode>
                <c:ptCount val="8"/>
                <c:pt idx="0">
                  <c:v>2.9</c:v>
                </c:pt>
                <c:pt idx="1">
                  <c:v>2.9</c:v>
                </c:pt>
                <c:pt idx="2">
                  <c:v>2.9</c:v>
                </c:pt>
                <c:pt idx="3">
                  <c:v>2.9</c:v>
                </c:pt>
                <c:pt idx="4">
                  <c:v>2.9</c:v>
                </c:pt>
                <c:pt idx="5">
                  <c:v>2.9</c:v>
                </c:pt>
                <c:pt idx="6">
                  <c:v>2.9</c:v>
                </c:pt>
                <c:pt idx="7">
                  <c:v>2.9</c:v>
                </c:pt>
              </c:numCache>
            </c:numRef>
          </c:val>
          <c:smooth val="0"/>
          <c:extLst>
            <c:ext xmlns:c16="http://schemas.microsoft.com/office/drawing/2014/chart" uri="{C3380CC4-5D6E-409C-BE32-E72D297353CC}">
              <c16:uniqueId val="{00000001-3571-4306-9149-A10FA9BF314A}"/>
            </c:ext>
          </c:extLst>
        </c:ser>
        <c:dLbls>
          <c:showLegendKey val="0"/>
          <c:showVal val="0"/>
          <c:showCatName val="0"/>
          <c:showSerName val="0"/>
          <c:showPercent val="0"/>
          <c:showBubbleSize val="0"/>
        </c:dLbls>
        <c:marker val="1"/>
        <c:smooth val="0"/>
        <c:axId val="247577727"/>
        <c:axId val="247565663"/>
      </c:lineChart>
      <c:catAx>
        <c:axId val="247577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247565663"/>
        <c:crosses val="autoZero"/>
        <c:auto val="1"/>
        <c:lblAlgn val="ctr"/>
        <c:lblOffset val="100"/>
        <c:noMultiLvlLbl val="0"/>
      </c:catAx>
      <c:valAx>
        <c:axId val="247565663"/>
        <c:scaling>
          <c:orientation val="minMax"/>
          <c:max val="5"/>
          <c:min val="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7577727"/>
        <c:crosses val="autoZero"/>
        <c:crossBetween val="between"/>
      </c:valAx>
      <c:spPr>
        <a:noFill/>
        <a:ln>
          <a:noFill/>
        </a:ln>
        <a:effectLst/>
      </c:spPr>
    </c:plotArea>
    <c:legend>
      <c:legendPos val="b"/>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1"/>
          <c:order val="0"/>
          <c:tx>
            <c:strRef>
              <c:f>'Fill out data here'!$A$6</c:f>
              <c:strCache>
                <c:ptCount val="1"/>
                <c:pt idx="0">
                  <c:v>Organisation name 2024 last year</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here'!$B$6:$I$6</c:f>
              <c:numCache>
                <c:formatCode>0.00</c:formatCode>
                <c:ptCount val="8"/>
                <c:pt idx="0">
                  <c:v>2.9</c:v>
                </c:pt>
                <c:pt idx="1">
                  <c:v>2.9</c:v>
                </c:pt>
                <c:pt idx="2">
                  <c:v>2.9</c:v>
                </c:pt>
                <c:pt idx="3">
                  <c:v>2.9</c:v>
                </c:pt>
                <c:pt idx="4">
                  <c:v>2.9</c:v>
                </c:pt>
                <c:pt idx="5">
                  <c:v>2.9</c:v>
                </c:pt>
                <c:pt idx="6">
                  <c:v>2.9</c:v>
                </c:pt>
                <c:pt idx="7">
                  <c:v>2.9</c:v>
                </c:pt>
              </c:numCache>
            </c:numRef>
          </c:val>
          <c:extLst>
            <c:ext xmlns:c16="http://schemas.microsoft.com/office/drawing/2014/chart" uri="{C3380CC4-5D6E-409C-BE32-E72D297353CC}">
              <c16:uniqueId val="{00000001-2ABC-4E8D-A672-1BE53C1AC262}"/>
            </c:ext>
          </c:extLst>
        </c:ser>
        <c:ser>
          <c:idx val="0"/>
          <c:order val="1"/>
          <c:tx>
            <c:strRef>
              <c:f>'Fill out data here'!$A$5</c:f>
              <c:strCache>
                <c:ptCount val="1"/>
                <c:pt idx="0">
                  <c:v>Organisation name 2025 current</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out data here'!$B$4:$I$4</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here'!$B$5:$I$5</c:f>
              <c:numCache>
                <c:formatCode>0.00</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0-2ABC-4E8D-A672-1BE53C1AC262}"/>
            </c:ext>
          </c:extLst>
        </c:ser>
        <c:dLbls>
          <c:showLegendKey val="0"/>
          <c:showVal val="0"/>
          <c:showCatName val="0"/>
          <c:showSerName val="0"/>
          <c:showPercent val="0"/>
          <c:showBubbleSize val="0"/>
        </c:dLbls>
        <c:gapWidth val="219"/>
        <c:overlap val="-27"/>
        <c:axId val="844927423"/>
        <c:axId val="844928671"/>
      </c:barChart>
      <c:catAx>
        <c:axId val="844927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928671"/>
        <c:crosses val="autoZero"/>
        <c:auto val="1"/>
        <c:lblAlgn val="ctr"/>
        <c:lblOffset val="100"/>
        <c:noMultiLvlLbl val="0"/>
      </c:catAx>
      <c:valAx>
        <c:axId val="844928671"/>
        <c:scaling>
          <c:orientation val="minMax"/>
          <c:min val="2.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927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311639591523317E-2"/>
          <c:y val="1.9067231980617806E-2"/>
          <c:w val="0.84859346052145335"/>
          <c:h val="0.90097577225923686"/>
        </c:manualLayout>
      </c:layout>
      <c:barChart>
        <c:barDir val="bar"/>
        <c:grouping val="clustered"/>
        <c:varyColors val="0"/>
        <c:ser>
          <c:idx val="0"/>
          <c:order val="0"/>
          <c:tx>
            <c:strRef>
              <c:f>'Fill out data here'!$A$83</c:f>
              <c:strCache>
                <c:ptCount val="1"/>
                <c:pt idx="0">
                  <c:v>Company Name Gap Analysis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out data here'!$B$82:$I$82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here'!$B$83:$I$83</c:f>
              <c:numCache>
                <c:formatCode>0.00</c:formatCode>
                <c:ptCount val="8"/>
                <c:pt idx="0">
                  <c:v>-0.76291151284490777</c:v>
                </c:pt>
                <c:pt idx="1">
                  <c:v>-0.49456707897240548</c:v>
                </c:pt>
                <c:pt idx="2">
                  <c:v>-0.65751665080874977</c:v>
                </c:pt>
                <c:pt idx="3">
                  <c:v>-0.26915318744053218</c:v>
                </c:pt>
                <c:pt idx="4">
                  <c:v>-0.69934348239771449</c:v>
                </c:pt>
                <c:pt idx="5">
                  <c:v>-0.71042816365366424</c:v>
                </c:pt>
                <c:pt idx="6">
                  <c:v>-0.67591817316841185</c:v>
                </c:pt>
                <c:pt idx="7">
                  <c:v>-0.51254043767839885</c:v>
                </c:pt>
              </c:numCache>
            </c:numRef>
          </c:val>
          <c:extLst>
            <c:ext xmlns:c16="http://schemas.microsoft.com/office/drawing/2014/chart" uri="{C3380CC4-5D6E-409C-BE32-E72D297353CC}">
              <c16:uniqueId val="{00000001-12CF-4F9D-8F62-4B036AEC8405}"/>
            </c:ext>
          </c:extLst>
        </c:ser>
        <c:dLbls>
          <c:showLegendKey val="0"/>
          <c:showVal val="0"/>
          <c:showCatName val="0"/>
          <c:showSerName val="0"/>
          <c:showPercent val="0"/>
          <c:showBubbleSize val="0"/>
        </c:dLbls>
        <c:gapWidth val="219"/>
        <c:axId val="1211158784"/>
        <c:axId val="1211160864"/>
      </c:barChart>
      <c:catAx>
        <c:axId val="121115878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000" b="0" i="0" u="none" strike="noStrike" kern="1200" baseline="0">
                <a:solidFill>
                  <a:schemeClr val="tx1">
                    <a:lumMod val="95000"/>
                    <a:lumOff val="5000"/>
                  </a:schemeClr>
                </a:solidFill>
                <a:latin typeface="+mn-lt"/>
                <a:ea typeface="+mn-ea"/>
                <a:cs typeface="+mn-cs"/>
              </a:defRPr>
            </a:pPr>
            <a:endParaRPr lang="en-US"/>
          </a:p>
        </c:txPr>
        <c:crossAx val="1211160864"/>
        <c:crosses val="autoZero"/>
        <c:auto val="1"/>
        <c:lblAlgn val="ctr"/>
        <c:lblOffset val="100"/>
        <c:noMultiLvlLbl val="0"/>
      </c:catAx>
      <c:valAx>
        <c:axId val="12111608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1587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39045249363675"/>
          <c:y val="1.3939026852412677E-2"/>
          <c:w val="0.57566993083806728"/>
          <c:h val="0.90610397738744197"/>
        </c:manualLayout>
      </c:layout>
      <c:barChart>
        <c:barDir val="bar"/>
        <c:grouping val="clustered"/>
        <c:varyColors val="0"/>
        <c:ser>
          <c:idx val="1"/>
          <c:order val="1"/>
          <c:tx>
            <c:strRef>
              <c:f>'Fill out data here'!$A$84</c:f>
              <c:strCache>
                <c:ptCount val="1"/>
                <c:pt idx="0">
                  <c:v>Filtered Gap Analysis</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out data here'!$B$82:$I$82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here'!$B$84:$I$84</c:f>
              <c:numCache>
                <c:formatCode>0.00</c:formatCode>
                <c:ptCount val="8"/>
                <c:pt idx="0">
                  <c:v>-0.86291151284490786</c:v>
                </c:pt>
                <c:pt idx="1">
                  <c:v>-0.59456707897240557</c:v>
                </c:pt>
                <c:pt idx="2">
                  <c:v>-0.75751665080874986</c:v>
                </c:pt>
                <c:pt idx="3">
                  <c:v>-0.36915318744053227</c:v>
                </c:pt>
                <c:pt idx="4">
                  <c:v>-0.79934348239771458</c:v>
                </c:pt>
                <c:pt idx="5">
                  <c:v>-0.81042816365366432</c:v>
                </c:pt>
                <c:pt idx="6">
                  <c:v>-0.77591817316841194</c:v>
                </c:pt>
                <c:pt idx="7">
                  <c:v>-0.61254043767839894</c:v>
                </c:pt>
              </c:numCache>
            </c:numRef>
          </c:val>
          <c:extLst>
            <c:ext xmlns:c16="http://schemas.microsoft.com/office/drawing/2014/chart" uri="{C3380CC4-5D6E-409C-BE32-E72D297353CC}">
              <c16:uniqueId val="{00000002-1C28-4052-BC55-A54FC6255249}"/>
            </c:ext>
          </c:extLst>
        </c:ser>
        <c:dLbls>
          <c:showLegendKey val="0"/>
          <c:showVal val="0"/>
          <c:showCatName val="0"/>
          <c:showSerName val="0"/>
          <c:showPercent val="0"/>
          <c:showBubbleSize val="0"/>
        </c:dLbls>
        <c:gapWidth val="219"/>
        <c:axId val="1211158784"/>
        <c:axId val="1211160864"/>
        <c:extLst>
          <c:ext xmlns:c15="http://schemas.microsoft.com/office/drawing/2012/chart" uri="{02D57815-91ED-43cb-92C2-25804820EDAC}">
            <c15:filteredBarSeries>
              <c15:ser>
                <c:idx val="0"/>
                <c:order val="0"/>
                <c:tx>
                  <c:strRef>
                    <c:extLst>
                      <c:ext uri="{02D57815-91ED-43cb-92C2-25804820EDAC}">
                        <c15:formulaRef>
                          <c15:sqref>'Fill out data here'!$A$83</c15:sqref>
                        </c15:formulaRef>
                      </c:ext>
                    </c:extLst>
                    <c:strCache>
                      <c:ptCount val="1"/>
                      <c:pt idx="0">
                        <c:v>Company Name Gap Analysis</c:v>
                      </c:pt>
                    </c:strCache>
                  </c:strRef>
                </c:tx>
                <c:spPr>
                  <a:solidFill>
                    <a:schemeClr val="accent1"/>
                  </a:solidFill>
                  <a:ln>
                    <a:noFill/>
                  </a:ln>
                  <a:effectLst/>
                </c:spPr>
                <c:invertIfNegative val="0"/>
                <c:cat>
                  <c:strRef>
                    <c:extLst>
                      <c:ext uri="{02D57815-91ED-43cb-92C2-25804820EDAC}">
                        <c15:formulaRef>
                          <c15:sqref>'Fill out data here'!$B$82:$I$82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c:ext uri="{02D57815-91ED-43cb-92C2-25804820EDAC}">
                        <c15:formulaRef>
                          <c15:sqref>'Fill out data here'!$B$83:$I$83</c15:sqref>
                        </c15:formulaRef>
                      </c:ext>
                    </c:extLst>
                    <c:numCache>
                      <c:formatCode>0.00</c:formatCode>
                      <c:ptCount val="8"/>
                      <c:pt idx="0">
                        <c:v>-0.76291151284490777</c:v>
                      </c:pt>
                      <c:pt idx="1">
                        <c:v>-0.49456707897240548</c:v>
                      </c:pt>
                      <c:pt idx="2">
                        <c:v>-0.65751665080874977</c:v>
                      </c:pt>
                      <c:pt idx="3">
                        <c:v>-0.26915318744053218</c:v>
                      </c:pt>
                      <c:pt idx="4">
                        <c:v>-0.69934348239771449</c:v>
                      </c:pt>
                      <c:pt idx="5">
                        <c:v>-0.71042816365366424</c:v>
                      </c:pt>
                      <c:pt idx="6">
                        <c:v>-0.67591817316841185</c:v>
                      </c:pt>
                      <c:pt idx="7">
                        <c:v>-0.51254043767839885</c:v>
                      </c:pt>
                    </c:numCache>
                  </c:numRef>
                </c:val>
                <c:extLst>
                  <c:ext xmlns:c16="http://schemas.microsoft.com/office/drawing/2014/chart" uri="{C3380CC4-5D6E-409C-BE32-E72D297353CC}">
                    <c16:uniqueId val="{00000001-1C28-4052-BC55-A54FC6255249}"/>
                  </c:ext>
                </c:extLst>
              </c15:ser>
            </c15:filteredBarSeries>
          </c:ext>
        </c:extLst>
      </c:barChart>
      <c:catAx>
        <c:axId val="121115878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000" b="0" i="0" u="none" strike="noStrike" kern="1200" baseline="0">
                <a:solidFill>
                  <a:schemeClr val="tx1">
                    <a:lumMod val="95000"/>
                    <a:lumOff val="5000"/>
                  </a:schemeClr>
                </a:solidFill>
                <a:latin typeface="+mn-lt"/>
                <a:ea typeface="+mn-ea"/>
                <a:cs typeface="+mn-cs"/>
              </a:defRPr>
            </a:pPr>
            <a:endParaRPr lang="en-US"/>
          </a:p>
        </c:txPr>
        <c:crossAx val="1211160864"/>
        <c:crosses val="autoZero"/>
        <c:auto val="1"/>
        <c:lblAlgn val="ctr"/>
        <c:lblOffset val="100"/>
        <c:noMultiLvlLbl val="0"/>
      </c:catAx>
      <c:valAx>
        <c:axId val="12111608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1587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311639591523317E-2"/>
          <c:y val="1.9067231980617806E-2"/>
          <c:w val="0.84859346052145335"/>
          <c:h val="0.9009757722592368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'Fill out data here'!$B$78:$I$78</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'Fill out data here'!$B$79:$I$79</c:f>
              <c:numCache>
                <c:formatCode>0.00</c:formatCode>
                <c:ptCount val="8"/>
                <c:pt idx="0">
                  <c:v>0.10000000000000009</c:v>
                </c:pt>
                <c:pt idx="1">
                  <c:v>0.10000000000000009</c:v>
                </c:pt>
                <c:pt idx="2">
                  <c:v>0.10000000000000009</c:v>
                </c:pt>
                <c:pt idx="3">
                  <c:v>0.10000000000000009</c:v>
                </c:pt>
                <c:pt idx="4">
                  <c:v>0.10000000000000009</c:v>
                </c:pt>
                <c:pt idx="5">
                  <c:v>0.10000000000000009</c:v>
                </c:pt>
                <c:pt idx="6">
                  <c:v>0.10000000000000009</c:v>
                </c:pt>
                <c:pt idx="7">
                  <c:v>0.10000000000000009</c:v>
                </c:pt>
              </c:numCache>
            </c:numRef>
          </c:val>
          <c:extLst>
            <c:ext xmlns:c16="http://schemas.microsoft.com/office/drawing/2014/chart" uri="{C3380CC4-5D6E-409C-BE32-E72D297353CC}">
              <c16:uniqueId val="{00000000-CAA7-4CA8-AB81-130B4AD6A2C7}"/>
            </c:ext>
          </c:extLst>
        </c:ser>
        <c:dLbls>
          <c:showLegendKey val="0"/>
          <c:showVal val="0"/>
          <c:showCatName val="0"/>
          <c:showSerName val="0"/>
          <c:showPercent val="0"/>
          <c:showBubbleSize val="0"/>
        </c:dLbls>
        <c:gapWidth val="219"/>
        <c:axId val="1211158784"/>
        <c:axId val="1211160864"/>
      </c:barChart>
      <c:catAx>
        <c:axId val="121115878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000" b="0" i="0" u="none" strike="noStrike" kern="1200" baseline="0">
                <a:solidFill>
                  <a:schemeClr val="tx1">
                    <a:lumMod val="95000"/>
                    <a:lumOff val="5000"/>
                  </a:schemeClr>
                </a:solidFill>
                <a:latin typeface="+mn-lt"/>
                <a:ea typeface="+mn-ea"/>
                <a:cs typeface="+mn-cs"/>
              </a:defRPr>
            </a:pPr>
            <a:endParaRPr lang="en-US"/>
          </a:p>
        </c:txPr>
        <c:crossAx val="1211160864"/>
        <c:crosses val="autoZero"/>
        <c:auto val="1"/>
        <c:lblAlgn val="ctr"/>
        <c:lblOffset val="100"/>
        <c:noMultiLvlLbl val="0"/>
      </c:catAx>
      <c:valAx>
        <c:axId val="12111608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1587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'Benchmarking by Industry'!$B$2</c:f>
              <c:strCache>
                <c:ptCount val="1"/>
                <c:pt idx="0">
                  <c:v>Min</c:v>
                </c:pt>
              </c:strCache>
            </c:strRef>
          </c:tx>
          <c:spPr>
            <a:solidFill>
              <a:schemeClr val="accent1">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'Benchmarking by Industry'!$C$1:$J$1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Industry'!$C$2:$J$2</c:f>
              <c:numCache>
                <c:formatCode>0.00</c:formatCode>
                <c:ptCount val="8"/>
                <c:pt idx="0">
                  <c:v>2.5099999999999998</c:v>
                </c:pt>
                <c:pt idx="1">
                  <c:v>2.5499999999999998</c:v>
                </c:pt>
                <c:pt idx="2">
                  <c:v>2.66</c:v>
                </c:pt>
                <c:pt idx="3">
                  <c:v>2.46</c:v>
                </c:pt>
                <c:pt idx="4">
                  <c:v>2.68</c:v>
                </c:pt>
                <c:pt idx="5">
                  <c:v>2.85</c:v>
                </c:pt>
                <c:pt idx="6">
                  <c:v>2.85</c:v>
                </c:pt>
                <c:pt idx="7">
                  <c:v>2.29</c:v>
                </c:pt>
              </c:numCache>
            </c:numRef>
          </c:val>
          <c:extLst>
            <c:ext xmlns:c16="http://schemas.microsoft.com/office/drawing/2014/chart" uri="{C3380CC4-5D6E-409C-BE32-E72D297353CC}">
              <c16:uniqueId val="{00000000-9A26-4BC2-B31C-80E5528464CA}"/>
            </c:ext>
          </c:extLst>
        </c:ser>
        <c:ser>
          <c:idx val="1"/>
          <c:order val="1"/>
          <c:tx>
            <c:strRef>
              <c:f>'Benchmarking by Industry'!$B$3</c:f>
              <c:strCache>
                <c:ptCount val="1"/>
                <c:pt idx="0">
                  <c:v>Mean</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'Benchmarking by Industry'!$C$1:$J$1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Industry'!$C$3:$J$3</c:f>
              <c:numCache>
                <c:formatCode>0.00</c:formatCode>
                <c:ptCount val="8"/>
                <c:pt idx="0">
                  <c:v>3.7629115128449078</c:v>
                </c:pt>
                <c:pt idx="1">
                  <c:v>3.4945670789724055</c:v>
                </c:pt>
                <c:pt idx="2">
                  <c:v>3.6575166508087498</c:v>
                </c:pt>
                <c:pt idx="3">
                  <c:v>3.2691531874405322</c:v>
                </c:pt>
                <c:pt idx="4">
                  <c:v>3.6993434823977145</c:v>
                </c:pt>
                <c:pt idx="5">
                  <c:v>3.7104281636536642</c:v>
                </c:pt>
                <c:pt idx="6">
                  <c:v>3.6759181731684119</c:v>
                </c:pt>
                <c:pt idx="7">
                  <c:v>3.5125404376783989</c:v>
                </c:pt>
              </c:numCache>
            </c:numRef>
          </c:val>
          <c:extLst>
            <c:ext xmlns:c16="http://schemas.microsoft.com/office/drawing/2014/chart" uri="{C3380CC4-5D6E-409C-BE32-E72D297353CC}">
              <c16:uniqueId val="{00000001-9A26-4BC2-B31C-80E5528464CA}"/>
            </c:ext>
          </c:extLst>
        </c:ser>
        <c:ser>
          <c:idx val="2"/>
          <c:order val="2"/>
          <c:tx>
            <c:strRef>
              <c:f>'Benchmarking by Industry'!$B$4</c:f>
              <c:strCache>
                <c:ptCount val="1"/>
                <c:pt idx="0">
                  <c:v>Max</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'Benchmarking by Industry'!$C$1:$J$1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Industry'!$C$4:$J$4</c:f>
              <c:numCache>
                <c:formatCode>0.00</c:formatCode>
                <c:ptCount val="8"/>
                <c:pt idx="0">
                  <c:v>4.82</c:v>
                </c:pt>
                <c:pt idx="1">
                  <c:v>4.75</c:v>
                </c:pt>
                <c:pt idx="2">
                  <c:v>4.79</c:v>
                </c:pt>
                <c:pt idx="3">
                  <c:v>4.75</c:v>
                </c:pt>
                <c:pt idx="4">
                  <c:v>4.72</c:v>
                </c:pt>
                <c:pt idx="5">
                  <c:v>4.75</c:v>
                </c:pt>
                <c:pt idx="6">
                  <c:v>4.79</c:v>
                </c:pt>
                <c:pt idx="7">
                  <c:v>4.8099999999999996</c:v>
                </c:pt>
              </c:numCache>
            </c:numRef>
          </c:val>
          <c:extLst>
            <c:ext xmlns:c16="http://schemas.microsoft.com/office/drawing/2014/chart" uri="{C3380CC4-5D6E-409C-BE32-E72D297353CC}">
              <c16:uniqueId val="{00000002-9A26-4BC2-B31C-80E5528464CA}"/>
            </c:ext>
          </c:extLst>
        </c:ser>
        <c:dLbls>
          <c:showLegendKey val="0"/>
          <c:showVal val="0"/>
          <c:showCatName val="0"/>
          <c:showSerName val="0"/>
          <c:showPercent val="0"/>
          <c:showBubbleSize val="0"/>
        </c:dLbls>
        <c:gapWidth val="219"/>
        <c:axId val="1306192512"/>
        <c:axId val="1306195008"/>
      </c:barChart>
      <c:lineChart>
        <c:grouping val="standard"/>
        <c:varyColors val="0"/>
        <c:ser>
          <c:idx val="3"/>
          <c:order val="3"/>
          <c:tx>
            <c:strRef>
              <c:f>'Benchmarking by Industry'!$B$5</c:f>
              <c:strCache>
                <c:ptCount val="1"/>
                <c:pt idx="0">
                  <c:v>Organisation name 2025 current</c:v>
                </c:pt>
              </c:strCache>
            </c:strRef>
          </c:tx>
          <c:spPr>
            <a:ln w="28575" cap="rnd">
              <a:solidFill>
                <a:schemeClr val="accent1">
                  <a:tint val="77000"/>
                </a:schemeClr>
              </a:solidFill>
              <a:round/>
            </a:ln>
            <a:effectLst/>
          </c:spPr>
          <c:marker>
            <c:symbol val="none"/>
          </c:marker>
          <c:cat>
            <c:strRef>
              <c:f>'Benchmarking by Industry'!$C$1:$J$1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Industry'!$C$5:$J$5</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3-9A26-4BC2-B31C-80E5528464CA}"/>
            </c:ext>
          </c:extLst>
        </c:ser>
        <c:ser>
          <c:idx val="4"/>
          <c:order val="4"/>
          <c:tx>
            <c:strRef>
              <c:f>'Benchmarking by Industry'!$B$6</c:f>
              <c:strCache>
                <c:ptCount val="1"/>
                <c:pt idx="0">
                  <c:v>Organisation name 2024 last year</c:v>
                </c:pt>
              </c:strCache>
            </c:strRef>
          </c:tx>
          <c:spPr>
            <a:ln w="28575" cap="rnd">
              <a:solidFill>
                <a:schemeClr val="accent1">
                  <a:tint val="54000"/>
                </a:schemeClr>
              </a:solidFill>
              <a:prstDash val="dash"/>
              <a:round/>
            </a:ln>
            <a:effectLst/>
          </c:spPr>
          <c:marker>
            <c:symbol val="none"/>
          </c:marker>
          <c:cat>
            <c:strRef>
              <c:f>'Benchmarking by Industry'!$C$1:$J$1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Industry'!$C$6:$J$6</c:f>
              <c:numCache>
                <c:formatCode>0.00</c:formatCode>
                <c:ptCount val="8"/>
                <c:pt idx="0">
                  <c:v>2.9</c:v>
                </c:pt>
                <c:pt idx="1">
                  <c:v>2.9</c:v>
                </c:pt>
                <c:pt idx="2">
                  <c:v>2.9</c:v>
                </c:pt>
                <c:pt idx="3">
                  <c:v>2.9</c:v>
                </c:pt>
                <c:pt idx="4">
                  <c:v>2.9</c:v>
                </c:pt>
                <c:pt idx="5">
                  <c:v>2.9</c:v>
                </c:pt>
                <c:pt idx="6">
                  <c:v>2.9</c:v>
                </c:pt>
                <c:pt idx="7">
                  <c:v>2.9</c:v>
                </c:pt>
              </c:numCache>
            </c:numRef>
          </c:val>
          <c:smooth val="0"/>
          <c:extLst>
            <c:ext xmlns:c16="http://schemas.microsoft.com/office/drawing/2014/chart" uri="{C3380CC4-5D6E-409C-BE32-E72D297353CC}">
              <c16:uniqueId val="{00000000-DC0B-49FF-A494-DD6685DC0825}"/>
            </c:ext>
          </c:extLst>
        </c:ser>
        <c:dLbls>
          <c:showLegendKey val="0"/>
          <c:showVal val="0"/>
          <c:showCatName val="0"/>
          <c:showSerName val="0"/>
          <c:showPercent val="0"/>
          <c:showBubbleSize val="0"/>
        </c:dLbls>
        <c:marker val="1"/>
        <c:smooth val="0"/>
        <c:axId val="1513025984"/>
        <c:axId val="1513013920"/>
      </c:lineChart>
      <c:catAx>
        <c:axId val="130619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95000"/>
                    <a:lumOff val="5000"/>
                  </a:schemeClr>
                </a:solidFill>
                <a:latin typeface="+mn-lt"/>
                <a:ea typeface="+mn-ea"/>
                <a:cs typeface="+mn-cs"/>
              </a:defRPr>
            </a:pPr>
            <a:endParaRPr lang="en-US"/>
          </a:p>
        </c:txPr>
        <c:crossAx val="1306195008"/>
        <c:crosses val="autoZero"/>
        <c:auto val="1"/>
        <c:lblAlgn val="ctr"/>
        <c:lblOffset val="100"/>
        <c:noMultiLvlLbl val="0"/>
      </c:catAx>
      <c:valAx>
        <c:axId val="1306195008"/>
        <c:scaling>
          <c:orientation val="minMax"/>
          <c:max val="5"/>
          <c:min val="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1306192512"/>
        <c:crosses val="autoZero"/>
        <c:crossBetween val="between"/>
      </c:valAx>
      <c:valAx>
        <c:axId val="1513013920"/>
        <c:scaling>
          <c:orientation val="minMax"/>
          <c:max val="5"/>
          <c:min val="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025984"/>
        <c:crosses val="max"/>
        <c:crossBetween val="between"/>
      </c:valAx>
      <c:catAx>
        <c:axId val="1513025984"/>
        <c:scaling>
          <c:orientation val="minMax"/>
        </c:scaling>
        <c:delete val="1"/>
        <c:axPos val="b"/>
        <c:numFmt formatCode="General" sourceLinked="1"/>
        <c:majorTickMark val="out"/>
        <c:minorTickMark val="none"/>
        <c:tickLblPos val="nextTo"/>
        <c:crossAx val="15130139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mn-lt"/>
                <a:ea typeface="+mn-ea"/>
                <a:cs typeface="+mn-cs"/>
              </a:defRPr>
            </a:pPr>
            <a:r>
              <a:rPr lang="en-GB">
                <a:solidFill>
                  <a:schemeClr val="tx1">
                    <a:lumMod val="95000"/>
                    <a:lumOff val="5000"/>
                  </a:schemeClr>
                </a:solidFill>
              </a:rPr>
              <a:t>Variant to mean score for the comparison group selected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mn-lt"/>
              <a:ea typeface="+mn-ea"/>
              <a:cs typeface="+mn-cs"/>
            </a:defRPr>
          </a:pPr>
          <a:endParaRPr lang="en-US"/>
        </a:p>
      </c:txPr>
    </c:title>
    <c:autoTitleDeleted val="0"/>
    <c:plotArea>
      <c:layout/>
      <c:barChart>
        <c:barDir val="bar"/>
        <c:grouping val="clustered"/>
        <c:varyColors val="0"/>
        <c:ser>
          <c:idx val="0"/>
          <c:order val="0"/>
          <c:tx>
            <c:strRef>
              <c:f>'Benchmarking by Industry'!$B$52</c:f>
              <c:strCache>
                <c:ptCount val="1"/>
                <c:pt idx="0">
                  <c:v>Organisation name 2025 current</c:v>
                </c:pt>
              </c:strCache>
            </c:strRef>
          </c:tx>
          <c:spPr>
            <a:solidFill>
              <a:schemeClr val="accent1">
                <a:shade val="76000"/>
              </a:schemeClr>
            </a:solidFill>
            <a:ln>
              <a:noFill/>
            </a:ln>
            <a:effectLst/>
          </c:spPr>
          <c:invertIfNegative val="0"/>
          <c:cat>
            <c:strRef>
              <c:f>'Benchmarking by Industry'!$C$51:$J$51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Industry'!$C$52:$J$52</c:f>
              <c:numCache>
                <c:formatCode>0.00</c:formatCode>
                <c:ptCount val="8"/>
                <c:pt idx="0">
                  <c:v>-0.76291151284490777</c:v>
                </c:pt>
                <c:pt idx="1">
                  <c:v>-0.49456707897240548</c:v>
                </c:pt>
                <c:pt idx="2">
                  <c:v>-0.65751665080874977</c:v>
                </c:pt>
                <c:pt idx="3">
                  <c:v>-0.26915318744053218</c:v>
                </c:pt>
                <c:pt idx="4">
                  <c:v>-0.69934348239771449</c:v>
                </c:pt>
                <c:pt idx="5">
                  <c:v>-0.71042816365366424</c:v>
                </c:pt>
                <c:pt idx="6">
                  <c:v>-0.67591817316841185</c:v>
                </c:pt>
                <c:pt idx="7">
                  <c:v>-0.51254043767839885</c:v>
                </c:pt>
              </c:numCache>
            </c:numRef>
          </c:val>
          <c:extLst>
            <c:ext xmlns:c16="http://schemas.microsoft.com/office/drawing/2014/chart" uri="{C3380CC4-5D6E-409C-BE32-E72D297353CC}">
              <c16:uniqueId val="{00000000-9E28-42A8-86F9-556712DDB018}"/>
            </c:ext>
          </c:extLst>
        </c:ser>
        <c:ser>
          <c:idx val="1"/>
          <c:order val="1"/>
          <c:tx>
            <c:strRef>
              <c:f>'Benchmarking by Industry'!$B$53</c:f>
              <c:strCache>
                <c:ptCount val="1"/>
                <c:pt idx="0">
                  <c:v>Organisation name 2024 last year</c:v>
                </c:pt>
              </c:strCache>
            </c:strRef>
          </c:tx>
          <c:spPr>
            <a:solidFill>
              <a:schemeClr val="accent1">
                <a:tint val="77000"/>
              </a:schemeClr>
            </a:solidFill>
            <a:ln>
              <a:noFill/>
            </a:ln>
            <a:effectLst/>
          </c:spPr>
          <c:invertIfNegative val="0"/>
          <c:cat>
            <c:strRef>
              <c:f>'Benchmarking by Industry'!$C$51:$J$51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Industry'!$C$53:$J$53</c:f>
              <c:numCache>
                <c:formatCode>0.00</c:formatCode>
                <c:ptCount val="8"/>
                <c:pt idx="0">
                  <c:v>-0.86291151284490786</c:v>
                </c:pt>
                <c:pt idx="1">
                  <c:v>-0.59456707897240557</c:v>
                </c:pt>
                <c:pt idx="2">
                  <c:v>-0.75751665080874986</c:v>
                </c:pt>
                <c:pt idx="3">
                  <c:v>-0.36915318744053227</c:v>
                </c:pt>
                <c:pt idx="4">
                  <c:v>-0.79934348239771458</c:v>
                </c:pt>
                <c:pt idx="5">
                  <c:v>-0.81042816365366432</c:v>
                </c:pt>
                <c:pt idx="6">
                  <c:v>-0.77591817316841194</c:v>
                </c:pt>
                <c:pt idx="7">
                  <c:v>-0.61254043767839894</c:v>
                </c:pt>
              </c:numCache>
            </c:numRef>
          </c:val>
          <c:extLst>
            <c:ext xmlns:c16="http://schemas.microsoft.com/office/drawing/2014/chart" uri="{C3380CC4-5D6E-409C-BE32-E72D297353CC}">
              <c16:uniqueId val="{00000000-FEA6-4C08-A65D-90F4BACA4A5D}"/>
            </c:ext>
          </c:extLst>
        </c:ser>
        <c:dLbls>
          <c:showLegendKey val="0"/>
          <c:showVal val="0"/>
          <c:showCatName val="0"/>
          <c:showSerName val="0"/>
          <c:showPercent val="0"/>
          <c:showBubbleSize val="0"/>
        </c:dLbls>
        <c:gapWidth val="75"/>
        <c:overlap val="-25"/>
        <c:axId val="1211158784"/>
        <c:axId val="1211160864"/>
      </c:barChart>
      <c:catAx>
        <c:axId val="121115878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200" b="0" i="0" u="none" strike="noStrike" kern="1200" baseline="0">
                <a:solidFill>
                  <a:schemeClr val="tx1">
                    <a:lumMod val="95000"/>
                    <a:lumOff val="5000"/>
                  </a:schemeClr>
                </a:solidFill>
                <a:latin typeface="+mn-lt"/>
                <a:ea typeface="+mn-ea"/>
                <a:cs typeface="+mn-cs"/>
              </a:defRPr>
            </a:pPr>
            <a:endParaRPr lang="en-US"/>
          </a:p>
        </c:txPr>
        <c:crossAx val="1211160864"/>
        <c:crosses val="autoZero"/>
        <c:auto val="1"/>
        <c:lblAlgn val="ctr"/>
        <c:lblOffset val="100"/>
        <c:noMultiLvlLbl val="0"/>
      </c:catAx>
      <c:valAx>
        <c:axId val="12111608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158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'Benchmarking by Industry'!$B$33</c:f>
              <c:strCache>
                <c:ptCount val="1"/>
                <c:pt idx="0">
                  <c:v>Min</c:v>
                </c:pt>
              </c:strCache>
            </c:strRef>
          </c:tx>
          <c:spPr>
            <a:solidFill>
              <a:schemeClr val="accent1">
                <a:shade val="58000"/>
              </a:schemeClr>
            </a:solidFill>
            <a:ln>
              <a:noFill/>
            </a:ln>
            <a:effectLst/>
          </c:spPr>
          <c:invertIfNegative val="0"/>
          <c:cat>
            <c:strRef>
              <c:f>'Benchmarking by Industry'!$C$32:$J$32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Industry'!$C$33:$J$33</c:f>
              <c:numCache>
                <c:formatCode>0.00</c:formatCode>
                <c:ptCount val="8"/>
                <c:pt idx="0">
                  <c:v>2.5099999999999998</c:v>
                </c:pt>
                <c:pt idx="1">
                  <c:v>2.5499999999999998</c:v>
                </c:pt>
                <c:pt idx="2">
                  <c:v>2.66</c:v>
                </c:pt>
                <c:pt idx="3">
                  <c:v>2.46</c:v>
                </c:pt>
                <c:pt idx="4">
                  <c:v>2.68</c:v>
                </c:pt>
                <c:pt idx="5">
                  <c:v>2.85</c:v>
                </c:pt>
                <c:pt idx="6">
                  <c:v>2.85</c:v>
                </c:pt>
                <c:pt idx="7">
                  <c:v>2.29</c:v>
                </c:pt>
              </c:numCache>
            </c:numRef>
          </c:val>
          <c:extLst>
            <c:ext xmlns:c16="http://schemas.microsoft.com/office/drawing/2014/chart" uri="{C3380CC4-5D6E-409C-BE32-E72D297353CC}">
              <c16:uniqueId val="{00000000-922B-4FD9-AC3E-49EC1C0C1353}"/>
            </c:ext>
          </c:extLst>
        </c:ser>
        <c:ser>
          <c:idx val="1"/>
          <c:order val="1"/>
          <c:tx>
            <c:strRef>
              <c:f>'Benchmarking by Industry'!$B$34</c:f>
              <c:strCache>
                <c:ptCount val="1"/>
                <c:pt idx="0">
                  <c:v>Mean</c:v>
                </c:pt>
              </c:strCache>
            </c:strRef>
          </c:tx>
          <c:spPr>
            <a:solidFill>
              <a:schemeClr val="accent1">
                <a:shade val="86000"/>
              </a:schemeClr>
            </a:solidFill>
            <a:ln>
              <a:noFill/>
            </a:ln>
            <a:effectLst/>
          </c:spPr>
          <c:invertIfNegative val="0"/>
          <c:cat>
            <c:strRef>
              <c:f>'Benchmarking by Industry'!$C$32:$J$32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Industry'!$C$34:$J$34</c:f>
              <c:numCache>
                <c:formatCode>0.00</c:formatCode>
                <c:ptCount val="8"/>
                <c:pt idx="0">
                  <c:v>1.252911512844908</c:v>
                </c:pt>
                <c:pt idx="1">
                  <c:v>0.94456707897240566</c:v>
                </c:pt>
                <c:pt idx="2">
                  <c:v>0.99751665080874963</c:v>
                </c:pt>
                <c:pt idx="3">
                  <c:v>0.80915318744053222</c:v>
                </c:pt>
                <c:pt idx="4">
                  <c:v>1.0193434823977143</c:v>
                </c:pt>
                <c:pt idx="5">
                  <c:v>0.86042816365366415</c:v>
                </c:pt>
                <c:pt idx="6">
                  <c:v>0.82591817316841176</c:v>
                </c:pt>
                <c:pt idx="7">
                  <c:v>1.2225404376783988</c:v>
                </c:pt>
              </c:numCache>
            </c:numRef>
          </c:val>
          <c:extLst>
            <c:ext xmlns:c16="http://schemas.microsoft.com/office/drawing/2014/chart" uri="{C3380CC4-5D6E-409C-BE32-E72D297353CC}">
              <c16:uniqueId val="{00000001-922B-4FD9-AC3E-49EC1C0C1353}"/>
            </c:ext>
          </c:extLst>
        </c:ser>
        <c:ser>
          <c:idx val="2"/>
          <c:order val="2"/>
          <c:tx>
            <c:strRef>
              <c:f>'Benchmarking by Industry'!$B$35</c:f>
              <c:strCache>
                <c:ptCount val="1"/>
                <c:pt idx="0">
                  <c:v>Max</c:v>
                </c:pt>
              </c:strCache>
            </c:strRef>
          </c:tx>
          <c:spPr>
            <a:solidFill>
              <a:schemeClr val="accent1">
                <a:tint val="86000"/>
              </a:schemeClr>
            </a:solidFill>
            <a:ln>
              <a:noFill/>
            </a:ln>
            <a:effectLst/>
          </c:spPr>
          <c:invertIfNegative val="0"/>
          <c:cat>
            <c:strRef>
              <c:f>'Benchmarking by Industry'!$C$32:$J$32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Industry'!$C$35:$J$35</c:f>
              <c:numCache>
                <c:formatCode>0.00</c:formatCode>
                <c:ptCount val="8"/>
                <c:pt idx="0">
                  <c:v>1.0570884871550925</c:v>
                </c:pt>
                <c:pt idx="1">
                  <c:v>1.2554329210275945</c:v>
                </c:pt>
                <c:pt idx="2">
                  <c:v>1.1324833491912503</c:v>
                </c:pt>
                <c:pt idx="3">
                  <c:v>1.4808468125594678</c:v>
                </c:pt>
                <c:pt idx="4">
                  <c:v>1.0206565176022853</c:v>
                </c:pt>
                <c:pt idx="5">
                  <c:v>1.0395718363463358</c:v>
                </c:pt>
                <c:pt idx="6">
                  <c:v>1.1140818268315882</c:v>
                </c:pt>
                <c:pt idx="7">
                  <c:v>1.2974595623216008</c:v>
                </c:pt>
              </c:numCache>
            </c:numRef>
          </c:val>
          <c:extLst>
            <c:ext xmlns:c16="http://schemas.microsoft.com/office/drawing/2014/chart" uri="{C3380CC4-5D6E-409C-BE32-E72D297353CC}">
              <c16:uniqueId val="{00000002-922B-4FD9-AC3E-49EC1C0C1353}"/>
            </c:ext>
          </c:extLst>
        </c:ser>
        <c:dLbls>
          <c:showLegendKey val="0"/>
          <c:showVal val="0"/>
          <c:showCatName val="0"/>
          <c:showSerName val="0"/>
          <c:showPercent val="0"/>
          <c:showBubbleSize val="0"/>
        </c:dLbls>
        <c:gapWidth val="150"/>
        <c:overlap val="100"/>
        <c:axId val="782988784"/>
        <c:axId val="782987952"/>
      </c:barChart>
      <c:lineChart>
        <c:grouping val="standard"/>
        <c:varyColors val="0"/>
        <c:ser>
          <c:idx val="3"/>
          <c:order val="3"/>
          <c:tx>
            <c:strRef>
              <c:f>'Benchmarking by Industry'!$B$36</c:f>
              <c:strCache>
                <c:ptCount val="1"/>
                <c:pt idx="0">
                  <c:v>Organisation name 2025 current</c:v>
                </c:pt>
              </c:strCache>
            </c:strRef>
          </c:tx>
          <c:spPr>
            <a:ln w="28575" cap="rnd">
              <a:solidFill>
                <a:schemeClr val="accent1">
                  <a:tint val="58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95000"/>
                        <a:lumOff val="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'Benchmarking by Industry'!$C$32:$J$32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Industry'!$C$36:$J$36</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4-922B-4FD9-AC3E-49EC1C0C1353}"/>
            </c:ext>
          </c:extLst>
        </c:ser>
        <c:dLbls>
          <c:showLegendKey val="0"/>
          <c:showVal val="0"/>
          <c:showCatName val="0"/>
          <c:showSerName val="0"/>
          <c:showPercent val="0"/>
          <c:showBubbleSize val="0"/>
        </c:dLbls>
        <c:marker val="1"/>
        <c:smooth val="0"/>
        <c:axId val="1513037632"/>
        <c:axId val="1513040128"/>
      </c:lineChart>
      <c:catAx>
        <c:axId val="78298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1200" b="0" i="0" u="none" strike="noStrike" kern="1200" baseline="0">
                <a:solidFill>
                  <a:schemeClr val="tx1">
                    <a:lumMod val="95000"/>
                    <a:lumOff val="5000"/>
                  </a:schemeClr>
                </a:solidFill>
                <a:latin typeface="+mn-lt"/>
                <a:ea typeface="+mn-ea"/>
                <a:cs typeface="+mn-cs"/>
              </a:defRPr>
            </a:pPr>
            <a:endParaRPr lang="en-US"/>
          </a:p>
        </c:txPr>
        <c:crossAx val="782987952"/>
        <c:crosses val="autoZero"/>
        <c:auto val="1"/>
        <c:lblAlgn val="ctr"/>
        <c:lblOffset val="100"/>
        <c:noMultiLvlLbl val="0"/>
      </c:catAx>
      <c:valAx>
        <c:axId val="782987952"/>
        <c:scaling>
          <c:orientation val="minMax"/>
          <c:max val="5"/>
          <c:min val="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782988784"/>
        <c:crosses val="autoZero"/>
        <c:crossBetween val="between"/>
      </c:valAx>
      <c:valAx>
        <c:axId val="1513040128"/>
        <c:scaling>
          <c:orientation val="minMax"/>
          <c:max val="5"/>
          <c:min val="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037632"/>
        <c:crosses val="max"/>
        <c:crossBetween val="between"/>
      </c:valAx>
      <c:catAx>
        <c:axId val="1513037632"/>
        <c:scaling>
          <c:orientation val="minMax"/>
        </c:scaling>
        <c:delete val="1"/>
        <c:axPos val="b"/>
        <c:numFmt formatCode="General" sourceLinked="1"/>
        <c:majorTickMark val="out"/>
        <c:minorTickMark val="none"/>
        <c:tickLblPos val="nextTo"/>
        <c:crossAx val="15130401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'Benchmarking by year'!$B$2</c:f>
              <c:strCache>
                <c:ptCount val="1"/>
                <c:pt idx="0">
                  <c:v>Min</c:v>
                </c:pt>
              </c:strCache>
            </c:strRef>
          </c:tx>
          <c:spPr>
            <a:solidFill>
              <a:schemeClr val="accent1">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'Benchmarking by year'!$C$1:$J$1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year'!$C$2:$J$2</c:f>
              <c:numCache>
                <c:formatCode>0.00</c:formatCode>
                <c:ptCount val="8"/>
                <c:pt idx="0">
                  <c:v>3.17</c:v>
                </c:pt>
                <c:pt idx="1">
                  <c:v>2.78</c:v>
                </c:pt>
                <c:pt idx="2">
                  <c:v>3.01</c:v>
                </c:pt>
                <c:pt idx="3">
                  <c:v>2.75</c:v>
                </c:pt>
                <c:pt idx="4">
                  <c:v>3.18</c:v>
                </c:pt>
                <c:pt idx="5">
                  <c:v>3.25</c:v>
                </c:pt>
                <c:pt idx="6">
                  <c:v>2.93</c:v>
                </c:pt>
                <c:pt idx="7">
                  <c:v>2.89</c:v>
                </c:pt>
              </c:numCache>
            </c:numRef>
          </c:val>
          <c:extLst>
            <c:ext xmlns:c16="http://schemas.microsoft.com/office/drawing/2014/chart" uri="{C3380CC4-5D6E-409C-BE32-E72D297353CC}">
              <c16:uniqueId val="{00000000-F08C-42D5-9281-140CCAD9EC66}"/>
            </c:ext>
          </c:extLst>
        </c:ser>
        <c:ser>
          <c:idx val="1"/>
          <c:order val="1"/>
          <c:tx>
            <c:strRef>
              <c:f>'Benchmarking by year'!$B$3</c:f>
              <c:strCache>
                <c:ptCount val="1"/>
                <c:pt idx="0">
                  <c:v>Mean</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'Benchmarking by year'!$C$1:$J$1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year'!$C$3:$J$3</c:f>
              <c:numCache>
                <c:formatCode>0.00</c:formatCode>
                <c:ptCount val="8"/>
                <c:pt idx="0">
                  <c:v>3.8724074074074082</c:v>
                </c:pt>
                <c:pt idx="1">
                  <c:v>3.59</c:v>
                </c:pt>
                <c:pt idx="2">
                  <c:v>3.7501851851851833</c:v>
                </c:pt>
                <c:pt idx="3">
                  <c:v>3.3822222222222225</c:v>
                </c:pt>
                <c:pt idx="4">
                  <c:v>3.8075925925925929</c:v>
                </c:pt>
                <c:pt idx="5">
                  <c:v>3.8372222222222212</c:v>
                </c:pt>
                <c:pt idx="6">
                  <c:v>3.7544444444444456</c:v>
                </c:pt>
                <c:pt idx="7">
                  <c:v>3.6181481481481481</c:v>
                </c:pt>
              </c:numCache>
            </c:numRef>
          </c:val>
          <c:extLst>
            <c:ext xmlns:c16="http://schemas.microsoft.com/office/drawing/2014/chart" uri="{C3380CC4-5D6E-409C-BE32-E72D297353CC}">
              <c16:uniqueId val="{00000001-F08C-42D5-9281-140CCAD9EC66}"/>
            </c:ext>
          </c:extLst>
        </c:ser>
        <c:ser>
          <c:idx val="2"/>
          <c:order val="2"/>
          <c:tx>
            <c:strRef>
              <c:f>'Benchmarking by year'!$B$4</c:f>
              <c:strCache>
                <c:ptCount val="1"/>
                <c:pt idx="0">
                  <c:v>Max</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'Benchmarking by year'!$C$1:$J$1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year'!$C$4:$J$4</c:f>
              <c:numCache>
                <c:formatCode>0.00</c:formatCode>
                <c:ptCount val="8"/>
                <c:pt idx="0">
                  <c:v>4.82</c:v>
                </c:pt>
                <c:pt idx="1">
                  <c:v>4.75</c:v>
                </c:pt>
                <c:pt idx="2">
                  <c:v>4.79</c:v>
                </c:pt>
                <c:pt idx="3">
                  <c:v>4.75</c:v>
                </c:pt>
                <c:pt idx="4">
                  <c:v>4.72</c:v>
                </c:pt>
                <c:pt idx="5">
                  <c:v>4.75</c:v>
                </c:pt>
                <c:pt idx="6">
                  <c:v>4.79</c:v>
                </c:pt>
                <c:pt idx="7">
                  <c:v>4.79</c:v>
                </c:pt>
              </c:numCache>
            </c:numRef>
          </c:val>
          <c:extLst>
            <c:ext xmlns:c16="http://schemas.microsoft.com/office/drawing/2014/chart" uri="{C3380CC4-5D6E-409C-BE32-E72D297353CC}">
              <c16:uniqueId val="{00000002-F08C-42D5-9281-140CCAD9EC66}"/>
            </c:ext>
          </c:extLst>
        </c:ser>
        <c:dLbls>
          <c:showLegendKey val="0"/>
          <c:showVal val="0"/>
          <c:showCatName val="0"/>
          <c:showSerName val="0"/>
          <c:showPercent val="0"/>
          <c:showBubbleSize val="0"/>
        </c:dLbls>
        <c:gapWidth val="219"/>
        <c:axId val="1306192512"/>
        <c:axId val="1306195008"/>
      </c:barChart>
      <c:lineChart>
        <c:grouping val="standard"/>
        <c:varyColors val="0"/>
        <c:ser>
          <c:idx val="3"/>
          <c:order val="3"/>
          <c:tx>
            <c:strRef>
              <c:f>'Benchmarking by year'!$B$5</c:f>
              <c:strCache>
                <c:ptCount val="1"/>
                <c:pt idx="0">
                  <c:v>Organisation name 2025 current</c:v>
                </c:pt>
              </c:strCache>
            </c:strRef>
          </c:tx>
          <c:spPr>
            <a:ln w="28575" cap="rnd">
              <a:solidFill>
                <a:schemeClr val="accent1">
                  <a:tint val="77000"/>
                </a:schemeClr>
              </a:solidFill>
              <a:round/>
            </a:ln>
            <a:effectLst/>
          </c:spPr>
          <c:marker>
            <c:symbol val="none"/>
          </c:marker>
          <c:cat>
            <c:strRef>
              <c:f>'Benchmarking by year'!$C$1:$J$1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year'!$C$5:$J$5</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3-F08C-42D5-9281-140CCAD9EC66}"/>
            </c:ext>
          </c:extLst>
        </c:ser>
        <c:ser>
          <c:idx val="4"/>
          <c:order val="4"/>
          <c:tx>
            <c:strRef>
              <c:f>'Benchmarking by year'!$B$6</c:f>
              <c:strCache>
                <c:ptCount val="1"/>
                <c:pt idx="0">
                  <c:v>Organisation name 2024 last year</c:v>
                </c:pt>
              </c:strCache>
            </c:strRef>
          </c:tx>
          <c:spPr>
            <a:ln w="28575" cap="rnd">
              <a:solidFill>
                <a:schemeClr val="accent1">
                  <a:tint val="54000"/>
                </a:schemeClr>
              </a:solidFill>
              <a:prstDash val="dash"/>
              <a:round/>
            </a:ln>
            <a:effectLst/>
          </c:spPr>
          <c:marker>
            <c:symbol val="none"/>
          </c:marker>
          <c:cat>
            <c:strRef>
              <c:f>'Benchmarking by year'!$C$1:$J$1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year'!$C$6:$J$6</c:f>
              <c:numCache>
                <c:formatCode>0.00</c:formatCode>
                <c:ptCount val="8"/>
                <c:pt idx="0">
                  <c:v>2.9</c:v>
                </c:pt>
                <c:pt idx="1">
                  <c:v>2.9</c:v>
                </c:pt>
                <c:pt idx="2">
                  <c:v>2.9</c:v>
                </c:pt>
                <c:pt idx="3">
                  <c:v>2.9</c:v>
                </c:pt>
                <c:pt idx="4">
                  <c:v>2.9</c:v>
                </c:pt>
                <c:pt idx="5">
                  <c:v>2.9</c:v>
                </c:pt>
                <c:pt idx="6">
                  <c:v>2.9</c:v>
                </c:pt>
                <c:pt idx="7">
                  <c:v>2.9</c:v>
                </c:pt>
              </c:numCache>
            </c:numRef>
          </c:val>
          <c:smooth val="0"/>
          <c:extLst>
            <c:ext xmlns:c16="http://schemas.microsoft.com/office/drawing/2014/chart" uri="{C3380CC4-5D6E-409C-BE32-E72D297353CC}">
              <c16:uniqueId val="{00000004-F08C-42D5-9281-140CCAD9EC66}"/>
            </c:ext>
          </c:extLst>
        </c:ser>
        <c:dLbls>
          <c:showLegendKey val="0"/>
          <c:showVal val="0"/>
          <c:showCatName val="0"/>
          <c:showSerName val="0"/>
          <c:showPercent val="0"/>
          <c:showBubbleSize val="0"/>
        </c:dLbls>
        <c:marker val="1"/>
        <c:smooth val="0"/>
        <c:axId val="1513025984"/>
        <c:axId val="1513013920"/>
      </c:lineChart>
      <c:catAx>
        <c:axId val="130619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95000"/>
                    <a:lumOff val="5000"/>
                  </a:schemeClr>
                </a:solidFill>
                <a:latin typeface="+mn-lt"/>
                <a:ea typeface="+mn-ea"/>
                <a:cs typeface="+mn-cs"/>
              </a:defRPr>
            </a:pPr>
            <a:endParaRPr lang="en-US"/>
          </a:p>
        </c:txPr>
        <c:crossAx val="1306195008"/>
        <c:crosses val="autoZero"/>
        <c:auto val="1"/>
        <c:lblAlgn val="ctr"/>
        <c:lblOffset val="100"/>
        <c:noMultiLvlLbl val="0"/>
      </c:catAx>
      <c:valAx>
        <c:axId val="1306195008"/>
        <c:scaling>
          <c:orientation val="minMax"/>
          <c:max val="5"/>
          <c:min val="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1306192512"/>
        <c:crosses val="autoZero"/>
        <c:crossBetween val="between"/>
      </c:valAx>
      <c:valAx>
        <c:axId val="1513013920"/>
        <c:scaling>
          <c:orientation val="minMax"/>
          <c:max val="5"/>
          <c:min val="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025984"/>
        <c:crosses val="max"/>
        <c:crossBetween val="between"/>
      </c:valAx>
      <c:catAx>
        <c:axId val="1513025984"/>
        <c:scaling>
          <c:orientation val="minMax"/>
        </c:scaling>
        <c:delete val="1"/>
        <c:axPos val="b"/>
        <c:numFmt formatCode="General" sourceLinked="1"/>
        <c:majorTickMark val="out"/>
        <c:minorTickMark val="none"/>
        <c:tickLblPos val="nextTo"/>
        <c:crossAx val="15130139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mn-lt"/>
                <a:ea typeface="+mn-ea"/>
                <a:cs typeface="+mn-cs"/>
              </a:defRPr>
            </a:pPr>
            <a:r>
              <a:rPr lang="en-GB">
                <a:solidFill>
                  <a:schemeClr val="tx1">
                    <a:lumMod val="95000"/>
                    <a:lumOff val="5000"/>
                  </a:schemeClr>
                </a:solidFill>
              </a:rPr>
              <a:t>Variant to mean score for the comparison group selected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mn-lt"/>
              <a:ea typeface="+mn-ea"/>
              <a:cs typeface="+mn-cs"/>
            </a:defRPr>
          </a:pPr>
          <a:endParaRPr lang="en-US"/>
        </a:p>
      </c:txPr>
    </c:title>
    <c:autoTitleDeleted val="0"/>
    <c:plotArea>
      <c:layout/>
      <c:barChart>
        <c:barDir val="bar"/>
        <c:grouping val="clustered"/>
        <c:varyColors val="0"/>
        <c:ser>
          <c:idx val="0"/>
          <c:order val="0"/>
          <c:tx>
            <c:strRef>
              <c:f>'Benchmarking by year'!$B$52</c:f>
              <c:strCache>
                <c:ptCount val="1"/>
                <c:pt idx="0">
                  <c:v>Organisation name 2025 current</c:v>
                </c:pt>
              </c:strCache>
            </c:strRef>
          </c:tx>
          <c:spPr>
            <a:solidFill>
              <a:schemeClr val="accent1">
                <a:shade val="76000"/>
              </a:schemeClr>
            </a:solidFill>
            <a:ln>
              <a:noFill/>
            </a:ln>
            <a:effectLst/>
          </c:spPr>
          <c:invertIfNegative val="0"/>
          <c:cat>
            <c:strRef>
              <c:f>'Benchmarking by year'!$C$51:$J$51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year'!$C$52:$J$52</c:f>
              <c:numCache>
                <c:formatCode>0.00</c:formatCode>
                <c:ptCount val="8"/>
                <c:pt idx="0">
                  <c:v>-0.87240740740740819</c:v>
                </c:pt>
                <c:pt idx="1">
                  <c:v>-0.58999999999999986</c:v>
                </c:pt>
                <c:pt idx="2">
                  <c:v>-0.75018518518518329</c:v>
                </c:pt>
                <c:pt idx="3">
                  <c:v>-0.38222222222222246</c:v>
                </c:pt>
                <c:pt idx="4">
                  <c:v>-0.80759259259259286</c:v>
                </c:pt>
                <c:pt idx="5">
                  <c:v>-0.8372222222222212</c:v>
                </c:pt>
                <c:pt idx="6">
                  <c:v>-0.75444444444444558</c:v>
                </c:pt>
                <c:pt idx="7">
                  <c:v>-0.61814814814814811</c:v>
                </c:pt>
              </c:numCache>
            </c:numRef>
          </c:val>
          <c:extLst>
            <c:ext xmlns:c16="http://schemas.microsoft.com/office/drawing/2014/chart" uri="{C3380CC4-5D6E-409C-BE32-E72D297353CC}">
              <c16:uniqueId val="{00000000-318A-4C49-9B27-4D53D6F0F277}"/>
            </c:ext>
          </c:extLst>
        </c:ser>
        <c:ser>
          <c:idx val="1"/>
          <c:order val="1"/>
          <c:tx>
            <c:strRef>
              <c:f>'Benchmarking by year'!$B$53</c:f>
              <c:strCache>
                <c:ptCount val="1"/>
                <c:pt idx="0">
                  <c:v>Organisation name 2024 last year</c:v>
                </c:pt>
              </c:strCache>
            </c:strRef>
          </c:tx>
          <c:spPr>
            <a:solidFill>
              <a:schemeClr val="accent1">
                <a:tint val="77000"/>
              </a:schemeClr>
            </a:solidFill>
            <a:ln>
              <a:noFill/>
            </a:ln>
            <a:effectLst/>
          </c:spPr>
          <c:invertIfNegative val="0"/>
          <c:cat>
            <c:strRef>
              <c:f>'Benchmarking by year'!$C$51:$J$51</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year'!$C$53:$J$53</c:f>
              <c:numCache>
                <c:formatCode>0.00</c:formatCode>
                <c:ptCount val="8"/>
                <c:pt idx="0">
                  <c:v>-0.97240740740740828</c:v>
                </c:pt>
                <c:pt idx="1">
                  <c:v>-0.69</c:v>
                </c:pt>
                <c:pt idx="2">
                  <c:v>-0.85018518518518338</c:v>
                </c:pt>
                <c:pt idx="3">
                  <c:v>-0.48222222222222255</c:v>
                </c:pt>
                <c:pt idx="4">
                  <c:v>-0.90759259259259295</c:v>
                </c:pt>
                <c:pt idx="5">
                  <c:v>-0.93722222222222129</c:v>
                </c:pt>
                <c:pt idx="6">
                  <c:v>-0.85444444444444567</c:v>
                </c:pt>
                <c:pt idx="7">
                  <c:v>-0.7181481481481482</c:v>
                </c:pt>
              </c:numCache>
            </c:numRef>
          </c:val>
          <c:extLst>
            <c:ext xmlns:c16="http://schemas.microsoft.com/office/drawing/2014/chart" uri="{C3380CC4-5D6E-409C-BE32-E72D297353CC}">
              <c16:uniqueId val="{00000001-318A-4C49-9B27-4D53D6F0F277}"/>
            </c:ext>
          </c:extLst>
        </c:ser>
        <c:dLbls>
          <c:showLegendKey val="0"/>
          <c:showVal val="0"/>
          <c:showCatName val="0"/>
          <c:showSerName val="0"/>
          <c:showPercent val="0"/>
          <c:showBubbleSize val="0"/>
        </c:dLbls>
        <c:gapWidth val="75"/>
        <c:overlap val="-25"/>
        <c:axId val="1211158784"/>
        <c:axId val="1211160864"/>
      </c:barChart>
      <c:catAx>
        <c:axId val="121115878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0"/>
          <a:lstStyle/>
          <a:p>
            <a:pPr>
              <a:defRPr sz="1200" b="0" i="0" u="none" strike="noStrike" kern="1200" baseline="0">
                <a:solidFill>
                  <a:schemeClr val="tx1">
                    <a:lumMod val="95000"/>
                    <a:lumOff val="5000"/>
                  </a:schemeClr>
                </a:solidFill>
                <a:latin typeface="+mn-lt"/>
                <a:ea typeface="+mn-ea"/>
                <a:cs typeface="+mn-cs"/>
              </a:defRPr>
            </a:pPr>
            <a:endParaRPr lang="en-US"/>
          </a:p>
        </c:txPr>
        <c:crossAx val="1211160864"/>
        <c:crosses val="autoZero"/>
        <c:auto val="1"/>
        <c:lblAlgn val="ctr"/>
        <c:lblOffset val="100"/>
        <c:noMultiLvlLbl val="0"/>
      </c:catAx>
      <c:valAx>
        <c:axId val="12111608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11158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'Benchmarking by year'!$B$33</c:f>
              <c:strCache>
                <c:ptCount val="1"/>
                <c:pt idx="0">
                  <c:v>Min</c:v>
                </c:pt>
              </c:strCache>
            </c:strRef>
          </c:tx>
          <c:spPr>
            <a:solidFill>
              <a:schemeClr val="accent1">
                <a:shade val="58000"/>
              </a:schemeClr>
            </a:solidFill>
            <a:ln>
              <a:noFill/>
            </a:ln>
            <a:effectLst/>
          </c:spPr>
          <c:invertIfNegative val="0"/>
          <c:cat>
            <c:strRef>
              <c:f>'Benchmarking by year'!$C$32:$J$32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year'!$C$33:$J$33</c:f>
              <c:numCache>
                <c:formatCode>0.00</c:formatCode>
                <c:ptCount val="8"/>
                <c:pt idx="0">
                  <c:v>3.17</c:v>
                </c:pt>
                <c:pt idx="1">
                  <c:v>2.78</c:v>
                </c:pt>
                <c:pt idx="2">
                  <c:v>3.01</c:v>
                </c:pt>
                <c:pt idx="3">
                  <c:v>2.75</c:v>
                </c:pt>
                <c:pt idx="4">
                  <c:v>3.18</c:v>
                </c:pt>
                <c:pt idx="5">
                  <c:v>3.25</c:v>
                </c:pt>
                <c:pt idx="6">
                  <c:v>2.93</c:v>
                </c:pt>
                <c:pt idx="7">
                  <c:v>2.89</c:v>
                </c:pt>
              </c:numCache>
            </c:numRef>
          </c:val>
          <c:extLst>
            <c:ext xmlns:c16="http://schemas.microsoft.com/office/drawing/2014/chart" uri="{C3380CC4-5D6E-409C-BE32-E72D297353CC}">
              <c16:uniqueId val="{00000000-BF4B-4883-9CB6-279F531AE3EE}"/>
            </c:ext>
          </c:extLst>
        </c:ser>
        <c:ser>
          <c:idx val="1"/>
          <c:order val="1"/>
          <c:tx>
            <c:strRef>
              <c:f>'Benchmarking by year'!$B$34</c:f>
              <c:strCache>
                <c:ptCount val="1"/>
                <c:pt idx="0">
                  <c:v>Mean</c:v>
                </c:pt>
              </c:strCache>
            </c:strRef>
          </c:tx>
          <c:spPr>
            <a:solidFill>
              <a:schemeClr val="accent1">
                <a:shade val="86000"/>
              </a:schemeClr>
            </a:solidFill>
            <a:ln>
              <a:noFill/>
            </a:ln>
            <a:effectLst/>
          </c:spPr>
          <c:invertIfNegative val="0"/>
          <c:cat>
            <c:strRef>
              <c:f>'Benchmarking by year'!$C$32:$J$32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year'!$C$34:$J$34</c:f>
              <c:numCache>
                <c:formatCode>0.00</c:formatCode>
                <c:ptCount val="8"/>
                <c:pt idx="0">
                  <c:v>0.70240740740740826</c:v>
                </c:pt>
                <c:pt idx="1">
                  <c:v>0.81</c:v>
                </c:pt>
                <c:pt idx="2">
                  <c:v>0.7401851851851835</c:v>
                </c:pt>
                <c:pt idx="3">
                  <c:v>0.63222222222222246</c:v>
                </c:pt>
                <c:pt idx="4">
                  <c:v>0.6275925925925927</c:v>
                </c:pt>
                <c:pt idx="5">
                  <c:v>0.5872222222222212</c:v>
                </c:pt>
                <c:pt idx="6">
                  <c:v>0.82444444444444542</c:v>
                </c:pt>
                <c:pt idx="7">
                  <c:v>0.72814814814814799</c:v>
                </c:pt>
              </c:numCache>
            </c:numRef>
          </c:val>
          <c:extLst>
            <c:ext xmlns:c16="http://schemas.microsoft.com/office/drawing/2014/chart" uri="{C3380CC4-5D6E-409C-BE32-E72D297353CC}">
              <c16:uniqueId val="{00000001-BF4B-4883-9CB6-279F531AE3EE}"/>
            </c:ext>
          </c:extLst>
        </c:ser>
        <c:ser>
          <c:idx val="2"/>
          <c:order val="2"/>
          <c:tx>
            <c:strRef>
              <c:f>'Benchmarking by year'!$B$35</c:f>
              <c:strCache>
                <c:ptCount val="1"/>
                <c:pt idx="0">
                  <c:v>Max</c:v>
                </c:pt>
              </c:strCache>
            </c:strRef>
          </c:tx>
          <c:spPr>
            <a:solidFill>
              <a:schemeClr val="accent1">
                <a:tint val="86000"/>
              </a:schemeClr>
            </a:solidFill>
            <a:ln>
              <a:noFill/>
            </a:ln>
            <a:effectLst/>
          </c:spPr>
          <c:invertIfNegative val="0"/>
          <c:cat>
            <c:strRef>
              <c:f>'Benchmarking by year'!$C$32:$J$32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year'!$C$35:$J$35</c:f>
              <c:numCache>
                <c:formatCode>0.00</c:formatCode>
                <c:ptCount val="8"/>
                <c:pt idx="0">
                  <c:v>0.9475925925925921</c:v>
                </c:pt>
                <c:pt idx="1">
                  <c:v>1.1600000000000001</c:v>
                </c:pt>
                <c:pt idx="2">
                  <c:v>1.0398148148148167</c:v>
                </c:pt>
                <c:pt idx="3">
                  <c:v>1.3677777777777775</c:v>
                </c:pt>
                <c:pt idx="4">
                  <c:v>0.91240740740740689</c:v>
                </c:pt>
                <c:pt idx="5">
                  <c:v>0.9127777777777788</c:v>
                </c:pt>
                <c:pt idx="6">
                  <c:v>1.0355555555555545</c:v>
                </c:pt>
                <c:pt idx="7">
                  <c:v>1.1718518518518519</c:v>
                </c:pt>
              </c:numCache>
            </c:numRef>
          </c:val>
          <c:extLst>
            <c:ext xmlns:c16="http://schemas.microsoft.com/office/drawing/2014/chart" uri="{C3380CC4-5D6E-409C-BE32-E72D297353CC}">
              <c16:uniqueId val="{00000002-BF4B-4883-9CB6-279F531AE3EE}"/>
            </c:ext>
          </c:extLst>
        </c:ser>
        <c:dLbls>
          <c:showLegendKey val="0"/>
          <c:showVal val="0"/>
          <c:showCatName val="0"/>
          <c:showSerName val="0"/>
          <c:showPercent val="0"/>
          <c:showBubbleSize val="0"/>
        </c:dLbls>
        <c:gapWidth val="150"/>
        <c:overlap val="100"/>
        <c:axId val="782988784"/>
        <c:axId val="782987952"/>
      </c:barChart>
      <c:lineChart>
        <c:grouping val="standard"/>
        <c:varyColors val="0"/>
        <c:ser>
          <c:idx val="3"/>
          <c:order val="3"/>
          <c:tx>
            <c:strRef>
              <c:f>'Benchmarking by year'!$B$36</c:f>
              <c:strCache>
                <c:ptCount val="1"/>
                <c:pt idx="0">
                  <c:v>Organisation name 2025 current</c:v>
                </c:pt>
              </c:strCache>
            </c:strRef>
          </c:tx>
          <c:spPr>
            <a:ln w="28575" cap="rnd">
              <a:solidFill>
                <a:schemeClr val="accent1">
                  <a:tint val="58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95000"/>
                        <a:lumOff val="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'Benchmarking by year'!$C$32:$J$32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'Benchmarking by year'!$C$36:$J$36</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3-BF4B-4883-9CB6-279F531AE3EE}"/>
            </c:ext>
          </c:extLst>
        </c:ser>
        <c:dLbls>
          <c:showLegendKey val="0"/>
          <c:showVal val="0"/>
          <c:showCatName val="0"/>
          <c:showSerName val="0"/>
          <c:showPercent val="0"/>
          <c:showBubbleSize val="0"/>
        </c:dLbls>
        <c:marker val="1"/>
        <c:smooth val="0"/>
        <c:axId val="1513037632"/>
        <c:axId val="1513040128"/>
      </c:lineChart>
      <c:catAx>
        <c:axId val="78298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1200" b="0" i="0" u="none" strike="noStrike" kern="1200" baseline="0">
                <a:solidFill>
                  <a:schemeClr val="tx1">
                    <a:lumMod val="95000"/>
                    <a:lumOff val="5000"/>
                  </a:schemeClr>
                </a:solidFill>
                <a:latin typeface="+mn-lt"/>
                <a:ea typeface="+mn-ea"/>
                <a:cs typeface="+mn-cs"/>
              </a:defRPr>
            </a:pPr>
            <a:endParaRPr lang="en-US"/>
          </a:p>
        </c:txPr>
        <c:crossAx val="782987952"/>
        <c:crosses val="autoZero"/>
        <c:auto val="1"/>
        <c:lblAlgn val="ctr"/>
        <c:lblOffset val="100"/>
        <c:noMultiLvlLbl val="0"/>
      </c:catAx>
      <c:valAx>
        <c:axId val="782987952"/>
        <c:scaling>
          <c:orientation val="minMax"/>
          <c:max val="5"/>
          <c:min val="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n-US"/>
          </a:p>
        </c:txPr>
        <c:crossAx val="782988784"/>
        <c:crosses val="autoZero"/>
        <c:crossBetween val="between"/>
      </c:valAx>
      <c:valAx>
        <c:axId val="1513040128"/>
        <c:scaling>
          <c:orientation val="minMax"/>
          <c:max val="5"/>
          <c:min val="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037632"/>
        <c:crosses val="max"/>
        <c:crossBetween val="between"/>
      </c:valAx>
      <c:catAx>
        <c:axId val="1513037632"/>
        <c:scaling>
          <c:orientation val="minMax"/>
        </c:scaling>
        <c:delete val="1"/>
        <c:axPos val="b"/>
        <c:numFmt formatCode="General" sourceLinked="1"/>
        <c:majorTickMark val="out"/>
        <c:minorTickMark val="none"/>
        <c:tickLblPos val="nextTo"/>
        <c:crossAx val="15130401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'Demographic Comparisons'!$A$5</c:f>
              <c:strCache>
                <c:ptCount val="1"/>
                <c:pt idx="0">
                  <c:v>department / team / section / area 1</c:v>
                </c:pt>
              </c:strCache>
            </c:strRef>
          </c:tx>
          <c:spPr>
            <a:solidFill>
              <a:srgbClr val="C0000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Comparisons'!$B$5:$I$5</c:f>
              <c:numCache>
                <c:formatCode>0.00</c:formatCode>
                <c:ptCount val="8"/>
              </c:numCache>
            </c:numRef>
          </c:val>
          <c:extLst>
            <c:ext xmlns:c16="http://schemas.microsoft.com/office/drawing/2014/chart" uri="{C3380CC4-5D6E-409C-BE32-E72D297353CC}">
              <c16:uniqueId val="{00000002-CF25-4D80-A418-C7867E42F55E}"/>
            </c:ext>
          </c:extLst>
        </c:ser>
        <c:ser>
          <c:idx val="3"/>
          <c:order val="3"/>
          <c:tx>
            <c:strRef>
              <c:f>'Demographic Comparisons'!$A$6</c:f>
              <c:strCache>
                <c:ptCount val="1"/>
                <c:pt idx="0">
                  <c:v>department / team / section / area 2</c:v>
                </c:pt>
              </c:strCache>
            </c:strRef>
          </c:tx>
          <c:spPr>
            <a:solidFill>
              <a:srgbClr val="FF000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Comparisons'!$B$6:$I$6</c:f>
              <c:numCache>
                <c:formatCode>0.00</c:formatCode>
                <c:ptCount val="8"/>
              </c:numCache>
            </c:numRef>
          </c:val>
          <c:extLst>
            <c:ext xmlns:c16="http://schemas.microsoft.com/office/drawing/2014/chart" uri="{C3380CC4-5D6E-409C-BE32-E72D297353CC}">
              <c16:uniqueId val="{00000003-CF25-4D80-A418-C7867E42F55E}"/>
            </c:ext>
          </c:extLst>
        </c:ser>
        <c:ser>
          <c:idx val="4"/>
          <c:order val="4"/>
          <c:tx>
            <c:strRef>
              <c:f>'Demographic Comparisons'!$A$7</c:f>
              <c:strCache>
                <c:ptCount val="1"/>
                <c:pt idx="0">
                  <c:v>department / team / section / area 3</c:v>
                </c:pt>
              </c:strCache>
            </c:strRef>
          </c:tx>
          <c:spPr>
            <a:solidFill>
              <a:srgbClr val="FFC00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Comparisons'!$B$7:$I$7</c:f>
              <c:numCache>
                <c:formatCode>0.00</c:formatCode>
                <c:ptCount val="8"/>
              </c:numCache>
            </c:numRef>
          </c:val>
          <c:extLst>
            <c:ext xmlns:c16="http://schemas.microsoft.com/office/drawing/2014/chart" uri="{C3380CC4-5D6E-409C-BE32-E72D297353CC}">
              <c16:uniqueId val="{00000004-CF25-4D80-A418-C7867E42F55E}"/>
            </c:ext>
          </c:extLst>
        </c:ser>
        <c:ser>
          <c:idx val="5"/>
          <c:order val="5"/>
          <c:tx>
            <c:strRef>
              <c:f>'Demographic Comparisons'!$A$8</c:f>
              <c:strCache>
                <c:ptCount val="1"/>
                <c:pt idx="0">
                  <c:v>department / team / section / area 4</c:v>
                </c:pt>
              </c:strCache>
            </c:strRef>
          </c:tx>
          <c:spPr>
            <a:solidFill>
              <a:srgbClr val="FFFF0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Comparisons'!$B$8:$I$8</c:f>
              <c:numCache>
                <c:formatCode>0.00</c:formatCode>
                <c:ptCount val="8"/>
              </c:numCache>
            </c:numRef>
          </c:val>
          <c:extLst>
            <c:ext xmlns:c16="http://schemas.microsoft.com/office/drawing/2014/chart" uri="{C3380CC4-5D6E-409C-BE32-E72D297353CC}">
              <c16:uniqueId val="{00000005-CF25-4D80-A418-C7867E42F55E}"/>
            </c:ext>
          </c:extLst>
        </c:ser>
        <c:ser>
          <c:idx val="6"/>
          <c:order val="6"/>
          <c:tx>
            <c:strRef>
              <c:f>'Demographic Comparisons'!$A$9</c:f>
              <c:strCache>
                <c:ptCount val="1"/>
                <c:pt idx="0">
                  <c:v>department / team / section / area 5</c:v>
                </c:pt>
              </c:strCache>
            </c:strRef>
          </c:tx>
          <c:spPr>
            <a:solidFill>
              <a:srgbClr val="92D05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Comparisons'!$B$9:$I$9</c:f>
              <c:numCache>
                <c:formatCode>0.00</c:formatCode>
                <c:ptCount val="8"/>
              </c:numCache>
            </c:numRef>
          </c:val>
          <c:extLst>
            <c:ext xmlns:c16="http://schemas.microsoft.com/office/drawing/2014/chart" uri="{C3380CC4-5D6E-409C-BE32-E72D297353CC}">
              <c16:uniqueId val="{00000006-CF25-4D80-A418-C7867E42F55E}"/>
            </c:ext>
          </c:extLst>
        </c:ser>
        <c:ser>
          <c:idx val="7"/>
          <c:order val="7"/>
          <c:tx>
            <c:strRef>
              <c:f>'Demographic Comparisons'!$A$10</c:f>
              <c:strCache>
                <c:ptCount val="1"/>
                <c:pt idx="0">
                  <c:v>department / team / section / area 6</c:v>
                </c:pt>
              </c:strCache>
            </c:strRef>
          </c:tx>
          <c:spPr>
            <a:solidFill>
              <a:srgbClr val="00B05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Comparisons'!$B$10:$I$10</c:f>
              <c:numCache>
                <c:formatCode>0.00</c:formatCode>
                <c:ptCount val="8"/>
              </c:numCache>
            </c:numRef>
          </c:val>
          <c:extLst>
            <c:ext xmlns:c16="http://schemas.microsoft.com/office/drawing/2014/chart" uri="{C3380CC4-5D6E-409C-BE32-E72D297353CC}">
              <c16:uniqueId val="{00000007-CF25-4D80-A418-C7867E42F55E}"/>
            </c:ext>
          </c:extLst>
        </c:ser>
        <c:ser>
          <c:idx val="8"/>
          <c:order val="8"/>
          <c:tx>
            <c:strRef>
              <c:f>'Demographic Comparisons'!$A$11</c:f>
              <c:strCache>
                <c:ptCount val="1"/>
                <c:pt idx="0">
                  <c:v>department / team / section / area 7</c:v>
                </c:pt>
              </c:strCache>
            </c:strRef>
          </c:tx>
          <c:spPr>
            <a:solidFill>
              <a:srgbClr val="00B0F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Comparisons'!$B$11:$I$11</c:f>
              <c:numCache>
                <c:formatCode>0.00</c:formatCode>
                <c:ptCount val="8"/>
              </c:numCache>
            </c:numRef>
          </c:val>
          <c:extLst>
            <c:ext xmlns:c16="http://schemas.microsoft.com/office/drawing/2014/chart" uri="{C3380CC4-5D6E-409C-BE32-E72D297353CC}">
              <c16:uniqueId val="{00000008-CF25-4D80-A418-C7867E42F55E}"/>
            </c:ext>
          </c:extLst>
        </c:ser>
        <c:ser>
          <c:idx val="9"/>
          <c:order val="9"/>
          <c:tx>
            <c:strRef>
              <c:f>'Demographic Comparisons'!$A$12</c:f>
              <c:strCache>
                <c:ptCount val="1"/>
                <c:pt idx="0">
                  <c:v>department / team / section / area 8</c:v>
                </c:pt>
              </c:strCache>
            </c:strRef>
          </c:tx>
          <c:spPr>
            <a:solidFill>
              <a:srgbClr val="0070C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Comparisons'!$B$12:$I$12</c:f>
              <c:numCache>
                <c:formatCode>0.00</c:formatCode>
                <c:ptCount val="8"/>
              </c:numCache>
            </c:numRef>
          </c:val>
          <c:extLst>
            <c:ext xmlns:c16="http://schemas.microsoft.com/office/drawing/2014/chart" uri="{C3380CC4-5D6E-409C-BE32-E72D297353CC}">
              <c16:uniqueId val="{00000009-CF25-4D80-A418-C7867E42F55E}"/>
            </c:ext>
          </c:extLst>
        </c:ser>
        <c:ser>
          <c:idx val="10"/>
          <c:order val="10"/>
          <c:tx>
            <c:strRef>
              <c:f>'Demographic Comparisons'!$A$13</c:f>
              <c:strCache>
                <c:ptCount val="1"/>
                <c:pt idx="0">
                  <c:v>department / team / section / area 9</c:v>
                </c:pt>
              </c:strCache>
            </c:strRef>
          </c:tx>
          <c:spPr>
            <a:solidFill>
              <a:srgbClr val="00206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Comparisons'!$B$13:$I$13</c:f>
              <c:numCache>
                <c:formatCode>0.00</c:formatCode>
                <c:ptCount val="8"/>
              </c:numCache>
            </c:numRef>
          </c:val>
          <c:extLst>
            <c:ext xmlns:c16="http://schemas.microsoft.com/office/drawing/2014/chart" uri="{C3380CC4-5D6E-409C-BE32-E72D297353CC}">
              <c16:uniqueId val="{0000000A-CF25-4D80-A418-C7867E42F55E}"/>
            </c:ext>
          </c:extLst>
        </c:ser>
        <c:ser>
          <c:idx val="11"/>
          <c:order val="11"/>
          <c:tx>
            <c:strRef>
              <c:f>'Demographic Comparisons'!$A$14</c:f>
              <c:strCache>
                <c:ptCount val="1"/>
                <c:pt idx="0">
                  <c:v>department / team / section / area 10</c:v>
                </c:pt>
              </c:strCache>
            </c:strRef>
          </c:tx>
          <c:spPr>
            <a:solidFill>
              <a:srgbClr val="7030A0"/>
            </a:solidFill>
            <a:ln>
              <a:noFill/>
            </a:ln>
            <a:effectLst/>
          </c:spPr>
          <c:invertIfNegative val="0"/>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Comparisons'!$B$14:$I$14</c:f>
              <c:numCache>
                <c:formatCode>0.00</c:formatCode>
                <c:ptCount val="8"/>
              </c:numCache>
            </c:numRef>
          </c:val>
          <c:extLst>
            <c:ext xmlns:c16="http://schemas.microsoft.com/office/drawing/2014/chart" uri="{C3380CC4-5D6E-409C-BE32-E72D297353CC}">
              <c16:uniqueId val="{0000000B-CF25-4D80-A418-C7867E42F55E}"/>
            </c:ext>
          </c:extLst>
        </c:ser>
        <c:dLbls>
          <c:showLegendKey val="0"/>
          <c:showVal val="0"/>
          <c:showCatName val="0"/>
          <c:showSerName val="0"/>
          <c:showPercent val="0"/>
          <c:showBubbleSize val="0"/>
        </c:dLbls>
        <c:gapWidth val="219"/>
        <c:axId val="2114062144"/>
        <c:axId val="403001024"/>
        <c:extLst>
          <c:ext xmlns:c15="http://schemas.microsoft.com/office/drawing/2012/chart" uri="{02D57815-91ED-43cb-92C2-25804820EDAC}">
            <c15:filteredBarSeries>
              <c15:ser>
                <c:idx val="12"/>
                <c:order val="12"/>
                <c:tx>
                  <c:strRef>
                    <c:extLst>
                      <c:ext uri="{02D57815-91ED-43cb-92C2-25804820EDAC}">
                        <c15:formulaRef>
                          <c15:sqref>'Demographic Comparisons'!#REF!</c15:sqref>
                        </c15:formulaRef>
                      </c:ext>
                    </c:extLst>
                    <c:strCache>
                      <c:ptCount val="1"/>
                      <c:pt idx="0">
                        <c:v>#REF!</c:v>
                      </c:pt>
                    </c:strCache>
                  </c:strRef>
                </c:tx>
                <c:spPr>
                  <a:solidFill>
                    <a:schemeClr val="accent6">
                      <a:lumMod val="60000"/>
                      <a:lumOff val="40000"/>
                    </a:schemeClr>
                  </a:solidFill>
                  <a:ln>
                    <a:noFill/>
                  </a:ln>
                  <a:effectLst/>
                </c:spPr>
                <c:invertIfNegative val="0"/>
                <c:cat>
                  <c:strRef>
                    <c:extLst>
                      <c:ex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c:ext uri="{02D57815-91ED-43cb-92C2-25804820EDAC}">
                        <c15:formulaRef>
                          <c15:sqref>'Demographic Comparisons'!#REF!</c15:sqref>
                        </c15:formulaRef>
                      </c:ext>
                    </c:extLst>
                    <c:numCache>
                      <c:formatCode>General</c:formatCode>
                      <c:ptCount val="1"/>
                      <c:pt idx="0">
                        <c:v>1</c:v>
                      </c:pt>
                    </c:numCache>
                  </c:numRef>
                </c:val>
                <c:extLst>
                  <c:ext xmlns:c16="http://schemas.microsoft.com/office/drawing/2014/chart" uri="{C3380CC4-5D6E-409C-BE32-E72D297353CC}">
                    <c16:uniqueId val="{0000000C-CF25-4D80-A418-C7867E42F55E}"/>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5">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CF25-4D80-A418-C7867E42F55E}"/>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4">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E-CF25-4D80-A418-C7867E42F55E}"/>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6">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F-CF25-4D80-A418-C7867E42F55E}"/>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5">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CF25-4D80-A418-C7867E42F55E}"/>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4">
                      <a:lumMod val="5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1-CF25-4D80-A418-C7867E42F55E}"/>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6">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2-CF25-4D80-A418-C7867E42F55E}"/>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5">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3-CF25-4D80-A418-C7867E42F55E}"/>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4">
                      <a:lumMod val="70000"/>
                      <a:lumOff val="3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4-CF25-4D80-A418-C7867E42F55E}"/>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'Demographic Comparisons'!#REF!</c15:sqref>
                        </c15:formulaRef>
                      </c:ext>
                    </c:extLst>
                    <c:strCache>
                      <c:ptCount val="1"/>
                      <c:pt idx="0">
                        <c:v>#REF!</c:v>
                      </c:pt>
                    </c:strCache>
                  </c:strRef>
                </c:tx>
                <c:spPr>
                  <a:solidFill>
                    <a:schemeClr val="accent6">
                      <a:lumMod val="70000"/>
                    </a:schemeClr>
                  </a:solidFill>
                  <a:ln>
                    <a:noFill/>
                  </a:ln>
                  <a:effectLst/>
                </c:spPr>
                <c:invertIfNegative val="0"/>
                <c:cat>
                  <c:strRef>
                    <c:extLst xmlns:c15="http://schemas.microsoft.com/office/drawing/2012/chart">
                      <c:ext xmlns:c15="http://schemas.microsoft.com/office/drawing/2012/chart" uri="{02D57815-91ED-43cb-92C2-25804820EDAC}">
                        <c15:formulaRef>
                          <c15:sqref>'Demographic Comparisons'!$B$1:$I$2</c15:sqref>
                        </c15:formulaRef>
                      </c:ext>
                    </c:extLst>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extLst xmlns:c15="http://schemas.microsoft.com/office/drawing/2012/chart">
                      <c:ext xmlns:c15="http://schemas.microsoft.com/office/drawing/2012/chart" uri="{02D57815-91ED-43cb-92C2-25804820EDAC}">
                        <c15:formulaRef>
                          <c15:sqref>'Demographic Comparisons'!#REF!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CF25-4D80-A418-C7867E42F55E}"/>
                  </c:ext>
                </c:extLst>
              </c15:ser>
            </c15:filteredBarSeries>
          </c:ext>
        </c:extLst>
      </c:barChart>
      <c:lineChart>
        <c:grouping val="standard"/>
        <c:varyColors val="0"/>
        <c:ser>
          <c:idx val="0"/>
          <c:order val="0"/>
          <c:tx>
            <c:strRef>
              <c:f>'Demographic Comparisons'!$A$3</c:f>
              <c:strCache>
                <c:ptCount val="1"/>
                <c:pt idx="0">
                  <c:v>All Industry August 2025</c:v>
                </c:pt>
              </c:strCache>
            </c:strRef>
          </c:tx>
          <c:spPr>
            <a:ln w="28575" cap="rnd">
              <a:solidFill>
                <a:srgbClr val="002060"/>
              </a:solidFill>
              <a:round/>
            </a:ln>
            <a:effectLst/>
          </c:spPr>
          <c:marker>
            <c:symbol val="none"/>
          </c:marker>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Comparisons'!$B$3:$I$3</c:f>
              <c:numCache>
                <c:formatCode>0.00</c:formatCode>
                <c:ptCount val="8"/>
                <c:pt idx="0">
                  <c:v>3.7629115128449078</c:v>
                </c:pt>
                <c:pt idx="1">
                  <c:v>3.4945670789724055</c:v>
                </c:pt>
                <c:pt idx="2">
                  <c:v>3.6575166508087498</c:v>
                </c:pt>
                <c:pt idx="3">
                  <c:v>3.2691531874405322</c:v>
                </c:pt>
                <c:pt idx="4">
                  <c:v>3.6993434823977145</c:v>
                </c:pt>
                <c:pt idx="5">
                  <c:v>3.7104281636536642</c:v>
                </c:pt>
                <c:pt idx="6">
                  <c:v>3.6759181731684119</c:v>
                </c:pt>
                <c:pt idx="7">
                  <c:v>3.5125404376783989</c:v>
                </c:pt>
              </c:numCache>
            </c:numRef>
          </c:val>
          <c:smooth val="0"/>
          <c:extLst>
            <c:ext xmlns:c16="http://schemas.microsoft.com/office/drawing/2014/chart" uri="{C3380CC4-5D6E-409C-BE32-E72D297353CC}">
              <c16:uniqueId val="{00000000-CF25-4D80-A418-C7867E42F55E}"/>
            </c:ext>
          </c:extLst>
        </c:ser>
        <c:ser>
          <c:idx val="1"/>
          <c:order val="1"/>
          <c:tx>
            <c:strRef>
              <c:f>'Demographic Comparisons'!$A$4</c:f>
              <c:strCache>
                <c:ptCount val="1"/>
                <c:pt idx="0">
                  <c:v>Organisation name 2025 current</c:v>
                </c:pt>
              </c:strCache>
            </c:strRef>
          </c:tx>
          <c:spPr>
            <a:ln w="28575" cap="rnd">
              <a:solidFill>
                <a:srgbClr val="002060"/>
              </a:solidFill>
              <a:prstDash val="dash"/>
              <a:round/>
            </a:ln>
            <a:effectLst/>
          </c:spPr>
          <c:marker>
            <c:symbol val="none"/>
          </c:marker>
          <c:cat>
            <c:strRef>
              <c:f>'Demographic Comparisons'!$B$1:$I$2</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Comparisons'!$B$4:$I$4</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1-CF25-4D80-A418-C7867E42F55E}"/>
            </c:ext>
          </c:extLst>
        </c:ser>
        <c:dLbls>
          <c:showLegendKey val="0"/>
          <c:showVal val="0"/>
          <c:showCatName val="0"/>
          <c:showSerName val="0"/>
          <c:showPercent val="0"/>
          <c:showBubbleSize val="0"/>
        </c:dLbls>
        <c:marker val="1"/>
        <c:smooth val="0"/>
        <c:axId val="2114062144"/>
        <c:axId val="403001024"/>
      </c:lineChart>
      <c:catAx>
        <c:axId val="21140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001024"/>
        <c:crosses val="autoZero"/>
        <c:auto val="1"/>
        <c:lblAlgn val="ctr"/>
        <c:lblOffset val="100"/>
        <c:noMultiLvlLbl val="0"/>
      </c:catAx>
      <c:valAx>
        <c:axId val="403001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0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'Demographic Comparisons'!$A$39</c:f>
              <c:strCache>
                <c:ptCount val="1"/>
                <c:pt idx="0">
                  <c:v>role / grade / position / band 1</c:v>
                </c:pt>
              </c:strCache>
            </c:strRef>
          </c:tx>
          <c:spPr>
            <a:solidFill>
              <a:srgbClr val="C0000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Comparisons'!$B$39:$I$39</c:f>
              <c:numCache>
                <c:formatCode>0.00</c:formatCode>
                <c:ptCount val="8"/>
              </c:numCache>
            </c:numRef>
          </c:val>
          <c:extLst>
            <c:ext xmlns:c16="http://schemas.microsoft.com/office/drawing/2014/chart" uri="{C3380CC4-5D6E-409C-BE32-E72D297353CC}">
              <c16:uniqueId val="{00000000-1244-4BD3-BD64-6792CC47BF39}"/>
            </c:ext>
          </c:extLst>
        </c:ser>
        <c:ser>
          <c:idx val="3"/>
          <c:order val="3"/>
          <c:tx>
            <c:strRef>
              <c:f>'Demographic Comparisons'!$A$40</c:f>
              <c:strCache>
                <c:ptCount val="1"/>
                <c:pt idx="0">
                  <c:v>role / grade / position / band 2</c:v>
                </c:pt>
              </c:strCache>
            </c:strRef>
          </c:tx>
          <c:spPr>
            <a:solidFill>
              <a:srgbClr val="FF000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Comparisons'!$B$40:$I$40</c:f>
              <c:numCache>
                <c:formatCode>0.00</c:formatCode>
                <c:ptCount val="8"/>
              </c:numCache>
            </c:numRef>
          </c:val>
          <c:extLst>
            <c:ext xmlns:c16="http://schemas.microsoft.com/office/drawing/2014/chart" uri="{C3380CC4-5D6E-409C-BE32-E72D297353CC}">
              <c16:uniqueId val="{00000001-1244-4BD3-BD64-6792CC47BF39}"/>
            </c:ext>
          </c:extLst>
        </c:ser>
        <c:ser>
          <c:idx val="4"/>
          <c:order val="4"/>
          <c:tx>
            <c:strRef>
              <c:f>'Demographic Comparisons'!$A$41</c:f>
              <c:strCache>
                <c:ptCount val="1"/>
                <c:pt idx="0">
                  <c:v>role / grade / position / band 3</c:v>
                </c:pt>
              </c:strCache>
            </c:strRef>
          </c:tx>
          <c:spPr>
            <a:solidFill>
              <a:srgbClr val="FFC00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Comparisons'!$B$41:$I$41</c:f>
              <c:numCache>
                <c:formatCode>0.00</c:formatCode>
                <c:ptCount val="8"/>
              </c:numCache>
            </c:numRef>
          </c:val>
          <c:extLst>
            <c:ext xmlns:c16="http://schemas.microsoft.com/office/drawing/2014/chart" uri="{C3380CC4-5D6E-409C-BE32-E72D297353CC}">
              <c16:uniqueId val="{00000002-1244-4BD3-BD64-6792CC47BF39}"/>
            </c:ext>
          </c:extLst>
        </c:ser>
        <c:ser>
          <c:idx val="5"/>
          <c:order val="5"/>
          <c:tx>
            <c:strRef>
              <c:f>'Demographic Comparisons'!$A$42</c:f>
              <c:strCache>
                <c:ptCount val="1"/>
                <c:pt idx="0">
                  <c:v>role / grade / position / band 4</c:v>
                </c:pt>
              </c:strCache>
            </c:strRef>
          </c:tx>
          <c:spPr>
            <a:solidFill>
              <a:srgbClr val="FFFF0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Comparisons'!$B$42:$I$42</c:f>
              <c:numCache>
                <c:formatCode>0.00</c:formatCode>
                <c:ptCount val="8"/>
              </c:numCache>
            </c:numRef>
          </c:val>
          <c:extLst>
            <c:ext xmlns:c16="http://schemas.microsoft.com/office/drawing/2014/chart" uri="{C3380CC4-5D6E-409C-BE32-E72D297353CC}">
              <c16:uniqueId val="{00000003-1244-4BD3-BD64-6792CC47BF39}"/>
            </c:ext>
          </c:extLst>
        </c:ser>
        <c:ser>
          <c:idx val="6"/>
          <c:order val="6"/>
          <c:tx>
            <c:strRef>
              <c:f>'Demographic Comparisons'!$A$43</c:f>
              <c:strCache>
                <c:ptCount val="1"/>
                <c:pt idx="0">
                  <c:v>role / grade / position / band 5</c:v>
                </c:pt>
              </c:strCache>
            </c:strRef>
          </c:tx>
          <c:spPr>
            <a:solidFill>
              <a:srgbClr val="92D05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Comparisons'!$B$43:$I$43</c:f>
              <c:numCache>
                <c:formatCode>0.00</c:formatCode>
                <c:ptCount val="8"/>
              </c:numCache>
            </c:numRef>
          </c:val>
          <c:extLst>
            <c:ext xmlns:c16="http://schemas.microsoft.com/office/drawing/2014/chart" uri="{C3380CC4-5D6E-409C-BE32-E72D297353CC}">
              <c16:uniqueId val="{00000004-1244-4BD3-BD64-6792CC47BF39}"/>
            </c:ext>
          </c:extLst>
        </c:ser>
        <c:ser>
          <c:idx val="7"/>
          <c:order val="7"/>
          <c:tx>
            <c:strRef>
              <c:f>'Demographic Comparisons'!$A$44</c:f>
              <c:strCache>
                <c:ptCount val="1"/>
                <c:pt idx="0">
                  <c:v>role / grade / position / band 6</c:v>
                </c:pt>
              </c:strCache>
            </c:strRef>
          </c:tx>
          <c:spPr>
            <a:solidFill>
              <a:srgbClr val="00B05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Comparisons'!$B$44:$I$44</c:f>
              <c:numCache>
                <c:formatCode>0.00</c:formatCode>
                <c:ptCount val="8"/>
              </c:numCache>
            </c:numRef>
          </c:val>
          <c:extLst>
            <c:ext xmlns:c16="http://schemas.microsoft.com/office/drawing/2014/chart" uri="{C3380CC4-5D6E-409C-BE32-E72D297353CC}">
              <c16:uniqueId val="{00000005-1244-4BD3-BD64-6792CC47BF39}"/>
            </c:ext>
          </c:extLst>
        </c:ser>
        <c:ser>
          <c:idx val="8"/>
          <c:order val="8"/>
          <c:tx>
            <c:strRef>
              <c:f>'Demographic Comparisons'!$A$45</c:f>
              <c:strCache>
                <c:ptCount val="1"/>
                <c:pt idx="0">
                  <c:v>role / grade / position / band 7</c:v>
                </c:pt>
              </c:strCache>
            </c:strRef>
          </c:tx>
          <c:spPr>
            <a:solidFill>
              <a:srgbClr val="00B0F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Comparisons'!$B$45:$I$45</c:f>
              <c:numCache>
                <c:formatCode>0.00</c:formatCode>
                <c:ptCount val="8"/>
              </c:numCache>
            </c:numRef>
          </c:val>
          <c:extLst>
            <c:ext xmlns:c16="http://schemas.microsoft.com/office/drawing/2014/chart" uri="{C3380CC4-5D6E-409C-BE32-E72D297353CC}">
              <c16:uniqueId val="{00000006-1244-4BD3-BD64-6792CC47BF39}"/>
            </c:ext>
          </c:extLst>
        </c:ser>
        <c:ser>
          <c:idx val="9"/>
          <c:order val="9"/>
          <c:tx>
            <c:strRef>
              <c:f>'Demographic Comparisons'!$A$46</c:f>
              <c:strCache>
                <c:ptCount val="1"/>
                <c:pt idx="0">
                  <c:v>role / grade / position / band 8</c:v>
                </c:pt>
              </c:strCache>
            </c:strRef>
          </c:tx>
          <c:spPr>
            <a:solidFill>
              <a:srgbClr val="0070C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Comparisons'!$B$46:$I$46</c:f>
              <c:numCache>
                <c:formatCode>0.00</c:formatCode>
                <c:ptCount val="8"/>
              </c:numCache>
            </c:numRef>
          </c:val>
          <c:extLst>
            <c:ext xmlns:c16="http://schemas.microsoft.com/office/drawing/2014/chart" uri="{C3380CC4-5D6E-409C-BE32-E72D297353CC}">
              <c16:uniqueId val="{00000007-1244-4BD3-BD64-6792CC47BF39}"/>
            </c:ext>
          </c:extLst>
        </c:ser>
        <c:ser>
          <c:idx val="10"/>
          <c:order val="10"/>
          <c:tx>
            <c:strRef>
              <c:f>'Demographic Comparisons'!$A$47</c:f>
              <c:strCache>
                <c:ptCount val="1"/>
                <c:pt idx="0">
                  <c:v>role / grade / position / band 9</c:v>
                </c:pt>
              </c:strCache>
            </c:strRef>
          </c:tx>
          <c:spPr>
            <a:solidFill>
              <a:srgbClr val="00206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Comparisons'!$B$47:$I$47</c:f>
              <c:numCache>
                <c:formatCode>0.00</c:formatCode>
                <c:ptCount val="8"/>
              </c:numCache>
            </c:numRef>
          </c:val>
          <c:extLst>
            <c:ext xmlns:c16="http://schemas.microsoft.com/office/drawing/2014/chart" uri="{C3380CC4-5D6E-409C-BE32-E72D297353CC}">
              <c16:uniqueId val="{00000008-1244-4BD3-BD64-6792CC47BF39}"/>
            </c:ext>
          </c:extLst>
        </c:ser>
        <c:ser>
          <c:idx val="11"/>
          <c:order val="11"/>
          <c:tx>
            <c:strRef>
              <c:f>'Demographic Comparisons'!$A$48</c:f>
              <c:strCache>
                <c:ptCount val="1"/>
                <c:pt idx="0">
                  <c:v>role / grade / position / band 10</c:v>
                </c:pt>
              </c:strCache>
            </c:strRef>
          </c:tx>
          <c:spPr>
            <a:solidFill>
              <a:srgbClr val="7030A0"/>
            </a:solidFill>
            <a:ln>
              <a:noFill/>
            </a:ln>
            <a:effectLst/>
          </c:spPr>
          <c:invertIfNegative val="0"/>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Comparisons'!$B$48:$I$48</c:f>
              <c:numCache>
                <c:formatCode>0.00</c:formatCode>
                <c:ptCount val="8"/>
              </c:numCache>
            </c:numRef>
          </c:val>
          <c:extLst>
            <c:ext xmlns:c16="http://schemas.microsoft.com/office/drawing/2014/chart" uri="{C3380CC4-5D6E-409C-BE32-E72D297353CC}">
              <c16:uniqueId val="{00000009-1244-4BD3-BD64-6792CC47BF39}"/>
            </c:ext>
          </c:extLst>
        </c:ser>
        <c:dLbls>
          <c:showLegendKey val="0"/>
          <c:showVal val="0"/>
          <c:showCatName val="0"/>
          <c:showSerName val="0"/>
          <c:showPercent val="0"/>
          <c:showBubbleSize val="0"/>
        </c:dLbls>
        <c:gapWidth val="219"/>
        <c:axId val="2114062144"/>
        <c:axId val="403001024"/>
        <c:extLst/>
      </c:barChart>
      <c:lineChart>
        <c:grouping val="standard"/>
        <c:varyColors val="0"/>
        <c:ser>
          <c:idx val="0"/>
          <c:order val="0"/>
          <c:tx>
            <c:strRef>
              <c:f>'Demographic Comparisons'!$A$37</c:f>
              <c:strCache>
                <c:ptCount val="1"/>
                <c:pt idx="0">
                  <c:v>All Industry August 2025</c:v>
                </c:pt>
              </c:strCache>
            </c:strRef>
          </c:tx>
          <c:spPr>
            <a:ln w="28575" cap="rnd">
              <a:solidFill>
                <a:srgbClr val="002060"/>
              </a:solidFill>
              <a:round/>
            </a:ln>
            <a:effectLst/>
          </c:spPr>
          <c:marker>
            <c:symbol val="none"/>
          </c:marker>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Comparisons'!$B$37:$I$37</c:f>
              <c:numCache>
                <c:formatCode>0.00</c:formatCode>
                <c:ptCount val="8"/>
                <c:pt idx="0">
                  <c:v>3.7629115128449078</c:v>
                </c:pt>
                <c:pt idx="1">
                  <c:v>3.4945670789724055</c:v>
                </c:pt>
                <c:pt idx="2">
                  <c:v>3.6575166508087498</c:v>
                </c:pt>
                <c:pt idx="3">
                  <c:v>3.2691531874405322</c:v>
                </c:pt>
                <c:pt idx="4">
                  <c:v>3.6993434823977145</c:v>
                </c:pt>
                <c:pt idx="5">
                  <c:v>3.7104281636536642</c:v>
                </c:pt>
                <c:pt idx="6">
                  <c:v>3.6759181731684119</c:v>
                </c:pt>
                <c:pt idx="7">
                  <c:v>3.5125404376783989</c:v>
                </c:pt>
              </c:numCache>
            </c:numRef>
          </c:val>
          <c:smooth val="0"/>
          <c:extLst>
            <c:ext xmlns:c16="http://schemas.microsoft.com/office/drawing/2014/chart" uri="{C3380CC4-5D6E-409C-BE32-E72D297353CC}">
              <c16:uniqueId val="{0000000A-1244-4BD3-BD64-6792CC47BF39}"/>
            </c:ext>
          </c:extLst>
        </c:ser>
        <c:ser>
          <c:idx val="1"/>
          <c:order val="1"/>
          <c:tx>
            <c:strRef>
              <c:f>'Demographic Comparisons'!$A$38</c:f>
              <c:strCache>
                <c:ptCount val="1"/>
                <c:pt idx="0">
                  <c:v>Organisation name 2025 current</c:v>
                </c:pt>
              </c:strCache>
            </c:strRef>
          </c:tx>
          <c:spPr>
            <a:ln w="28575" cap="rnd">
              <a:solidFill>
                <a:srgbClr val="002060"/>
              </a:solidFill>
              <a:prstDash val="dash"/>
              <a:round/>
            </a:ln>
            <a:effectLst/>
          </c:spPr>
          <c:marker>
            <c:symbol val="none"/>
          </c:marker>
          <c:cat>
            <c:strRef>
              <c:f>'Demographic Comparisons'!$B$36:$I$36</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Comparisons'!$B$38:$I$38</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B-1244-4BD3-BD64-6792CC47BF39}"/>
            </c:ext>
          </c:extLst>
        </c:ser>
        <c:dLbls>
          <c:showLegendKey val="0"/>
          <c:showVal val="0"/>
          <c:showCatName val="0"/>
          <c:showSerName val="0"/>
          <c:showPercent val="0"/>
          <c:showBubbleSize val="0"/>
        </c:dLbls>
        <c:marker val="1"/>
        <c:smooth val="0"/>
        <c:axId val="2114062144"/>
        <c:axId val="403001024"/>
      </c:lineChart>
      <c:catAx>
        <c:axId val="21140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001024"/>
        <c:crosses val="autoZero"/>
        <c:auto val="1"/>
        <c:lblAlgn val="ctr"/>
        <c:lblOffset val="100"/>
        <c:noMultiLvlLbl val="0"/>
      </c:catAx>
      <c:valAx>
        <c:axId val="403001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0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'Demographic Comparisons'!$A$83</c:f>
              <c:strCache>
                <c:ptCount val="1"/>
                <c:pt idx="0">
                  <c:v>site / locations / regions / offices 1</c:v>
                </c:pt>
              </c:strCache>
            </c:strRef>
          </c:tx>
          <c:spPr>
            <a:solidFill>
              <a:srgbClr val="C0000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Comparisons'!$B$83:$I$83</c:f>
              <c:numCache>
                <c:formatCode>0.00</c:formatCode>
                <c:ptCount val="8"/>
              </c:numCache>
            </c:numRef>
          </c:val>
          <c:extLst>
            <c:ext xmlns:c16="http://schemas.microsoft.com/office/drawing/2014/chart" uri="{C3380CC4-5D6E-409C-BE32-E72D297353CC}">
              <c16:uniqueId val="{00000000-2211-485D-8F3B-287675141CC9}"/>
            </c:ext>
          </c:extLst>
        </c:ser>
        <c:ser>
          <c:idx val="3"/>
          <c:order val="3"/>
          <c:tx>
            <c:strRef>
              <c:f>'Demographic Comparisons'!$A$84</c:f>
              <c:strCache>
                <c:ptCount val="1"/>
                <c:pt idx="0">
                  <c:v>site / locations / regions / offices 2</c:v>
                </c:pt>
              </c:strCache>
            </c:strRef>
          </c:tx>
          <c:spPr>
            <a:solidFill>
              <a:srgbClr val="FF000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Comparisons'!$B$84:$I$84</c:f>
              <c:numCache>
                <c:formatCode>0.00</c:formatCode>
                <c:ptCount val="8"/>
              </c:numCache>
            </c:numRef>
          </c:val>
          <c:extLst>
            <c:ext xmlns:c16="http://schemas.microsoft.com/office/drawing/2014/chart" uri="{C3380CC4-5D6E-409C-BE32-E72D297353CC}">
              <c16:uniqueId val="{00000001-2211-485D-8F3B-287675141CC9}"/>
            </c:ext>
          </c:extLst>
        </c:ser>
        <c:ser>
          <c:idx val="4"/>
          <c:order val="4"/>
          <c:tx>
            <c:strRef>
              <c:f>'Demographic Comparisons'!$A$85</c:f>
              <c:strCache>
                <c:ptCount val="1"/>
                <c:pt idx="0">
                  <c:v>site / locations / regions / offices 3</c:v>
                </c:pt>
              </c:strCache>
            </c:strRef>
          </c:tx>
          <c:spPr>
            <a:solidFill>
              <a:srgbClr val="FFC00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Comparisons'!$B$85:$I$85</c:f>
              <c:numCache>
                <c:formatCode>0.00</c:formatCode>
                <c:ptCount val="8"/>
              </c:numCache>
            </c:numRef>
          </c:val>
          <c:extLst>
            <c:ext xmlns:c16="http://schemas.microsoft.com/office/drawing/2014/chart" uri="{C3380CC4-5D6E-409C-BE32-E72D297353CC}">
              <c16:uniqueId val="{00000002-2211-485D-8F3B-287675141CC9}"/>
            </c:ext>
          </c:extLst>
        </c:ser>
        <c:ser>
          <c:idx val="5"/>
          <c:order val="5"/>
          <c:tx>
            <c:strRef>
              <c:f>'Demographic Comparisons'!$A$86</c:f>
              <c:strCache>
                <c:ptCount val="1"/>
                <c:pt idx="0">
                  <c:v>site / locations / regions / offices 4</c:v>
                </c:pt>
              </c:strCache>
            </c:strRef>
          </c:tx>
          <c:spPr>
            <a:solidFill>
              <a:srgbClr val="FFFF0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Comparisons'!$B$86:$I$86</c:f>
              <c:numCache>
                <c:formatCode>0.00</c:formatCode>
                <c:ptCount val="8"/>
              </c:numCache>
            </c:numRef>
          </c:val>
          <c:extLst>
            <c:ext xmlns:c16="http://schemas.microsoft.com/office/drawing/2014/chart" uri="{C3380CC4-5D6E-409C-BE32-E72D297353CC}">
              <c16:uniqueId val="{00000003-2211-485D-8F3B-287675141CC9}"/>
            </c:ext>
          </c:extLst>
        </c:ser>
        <c:ser>
          <c:idx val="6"/>
          <c:order val="6"/>
          <c:tx>
            <c:strRef>
              <c:f>'Demographic Comparisons'!$A$87</c:f>
              <c:strCache>
                <c:ptCount val="1"/>
                <c:pt idx="0">
                  <c:v>site / locations / regions / offices 5</c:v>
                </c:pt>
              </c:strCache>
            </c:strRef>
          </c:tx>
          <c:spPr>
            <a:solidFill>
              <a:srgbClr val="92D05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Comparisons'!$B$87:$I$87</c:f>
              <c:numCache>
                <c:formatCode>0.00</c:formatCode>
                <c:ptCount val="8"/>
              </c:numCache>
            </c:numRef>
          </c:val>
          <c:extLst>
            <c:ext xmlns:c16="http://schemas.microsoft.com/office/drawing/2014/chart" uri="{C3380CC4-5D6E-409C-BE32-E72D297353CC}">
              <c16:uniqueId val="{00000004-2211-485D-8F3B-287675141CC9}"/>
            </c:ext>
          </c:extLst>
        </c:ser>
        <c:ser>
          <c:idx val="7"/>
          <c:order val="7"/>
          <c:tx>
            <c:strRef>
              <c:f>'Demographic Comparisons'!$A$88</c:f>
              <c:strCache>
                <c:ptCount val="1"/>
                <c:pt idx="0">
                  <c:v>site / locations / regions / offices 6</c:v>
                </c:pt>
              </c:strCache>
            </c:strRef>
          </c:tx>
          <c:spPr>
            <a:solidFill>
              <a:srgbClr val="00B05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Comparisons'!$B$88:$I$88</c:f>
              <c:numCache>
                <c:formatCode>0.00</c:formatCode>
                <c:ptCount val="8"/>
              </c:numCache>
            </c:numRef>
          </c:val>
          <c:extLst>
            <c:ext xmlns:c16="http://schemas.microsoft.com/office/drawing/2014/chart" uri="{C3380CC4-5D6E-409C-BE32-E72D297353CC}">
              <c16:uniqueId val="{00000005-2211-485D-8F3B-287675141CC9}"/>
            </c:ext>
          </c:extLst>
        </c:ser>
        <c:ser>
          <c:idx val="8"/>
          <c:order val="8"/>
          <c:tx>
            <c:strRef>
              <c:f>'Demographic Comparisons'!$A$89</c:f>
              <c:strCache>
                <c:ptCount val="1"/>
                <c:pt idx="0">
                  <c:v>site / locations / regions / offices 7</c:v>
                </c:pt>
              </c:strCache>
            </c:strRef>
          </c:tx>
          <c:spPr>
            <a:solidFill>
              <a:srgbClr val="00B0F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Comparisons'!$B$89:$I$89</c:f>
              <c:numCache>
                <c:formatCode>0.00</c:formatCode>
                <c:ptCount val="8"/>
              </c:numCache>
            </c:numRef>
          </c:val>
          <c:extLst>
            <c:ext xmlns:c16="http://schemas.microsoft.com/office/drawing/2014/chart" uri="{C3380CC4-5D6E-409C-BE32-E72D297353CC}">
              <c16:uniqueId val="{00000006-2211-485D-8F3B-287675141CC9}"/>
            </c:ext>
          </c:extLst>
        </c:ser>
        <c:ser>
          <c:idx val="9"/>
          <c:order val="9"/>
          <c:tx>
            <c:strRef>
              <c:f>'Demographic Comparisons'!$A$90</c:f>
              <c:strCache>
                <c:ptCount val="1"/>
                <c:pt idx="0">
                  <c:v>site / locations / regions / offices 8</c:v>
                </c:pt>
              </c:strCache>
            </c:strRef>
          </c:tx>
          <c:spPr>
            <a:solidFill>
              <a:srgbClr val="0070C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Comparisons'!$B$90:$I$90</c:f>
              <c:numCache>
                <c:formatCode>0.00</c:formatCode>
                <c:ptCount val="8"/>
              </c:numCache>
            </c:numRef>
          </c:val>
          <c:extLst>
            <c:ext xmlns:c16="http://schemas.microsoft.com/office/drawing/2014/chart" uri="{C3380CC4-5D6E-409C-BE32-E72D297353CC}">
              <c16:uniqueId val="{00000007-2211-485D-8F3B-287675141CC9}"/>
            </c:ext>
          </c:extLst>
        </c:ser>
        <c:ser>
          <c:idx val="10"/>
          <c:order val="10"/>
          <c:tx>
            <c:strRef>
              <c:f>'Demographic Comparisons'!$A$91</c:f>
              <c:strCache>
                <c:ptCount val="1"/>
                <c:pt idx="0">
                  <c:v>site / locations / regions / offices 9</c:v>
                </c:pt>
              </c:strCache>
            </c:strRef>
          </c:tx>
          <c:spPr>
            <a:solidFill>
              <a:srgbClr val="00206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Comparisons'!$B$91:$I$91</c:f>
              <c:numCache>
                <c:formatCode>0.00</c:formatCode>
                <c:ptCount val="8"/>
              </c:numCache>
            </c:numRef>
          </c:val>
          <c:extLst>
            <c:ext xmlns:c16="http://schemas.microsoft.com/office/drawing/2014/chart" uri="{C3380CC4-5D6E-409C-BE32-E72D297353CC}">
              <c16:uniqueId val="{00000008-2211-485D-8F3B-287675141CC9}"/>
            </c:ext>
          </c:extLst>
        </c:ser>
        <c:ser>
          <c:idx val="11"/>
          <c:order val="11"/>
          <c:tx>
            <c:strRef>
              <c:f>'Demographic Comparisons'!$A$92</c:f>
              <c:strCache>
                <c:ptCount val="1"/>
                <c:pt idx="0">
                  <c:v>site / locations / regions / offices 10</c:v>
                </c:pt>
              </c:strCache>
            </c:strRef>
          </c:tx>
          <c:spPr>
            <a:solidFill>
              <a:srgbClr val="7030A0"/>
            </a:solidFill>
            <a:ln>
              <a:noFill/>
            </a:ln>
            <a:effectLst/>
          </c:spPr>
          <c:invertIfNegative val="0"/>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Comparisons'!$B$92:$I$92</c:f>
              <c:numCache>
                <c:formatCode>0.00</c:formatCode>
                <c:ptCount val="8"/>
              </c:numCache>
            </c:numRef>
          </c:val>
          <c:extLst>
            <c:ext xmlns:c16="http://schemas.microsoft.com/office/drawing/2014/chart" uri="{C3380CC4-5D6E-409C-BE32-E72D297353CC}">
              <c16:uniqueId val="{00000009-2211-485D-8F3B-287675141CC9}"/>
            </c:ext>
          </c:extLst>
        </c:ser>
        <c:dLbls>
          <c:showLegendKey val="0"/>
          <c:showVal val="0"/>
          <c:showCatName val="0"/>
          <c:showSerName val="0"/>
          <c:showPercent val="0"/>
          <c:showBubbleSize val="0"/>
        </c:dLbls>
        <c:gapWidth val="219"/>
        <c:axId val="2114062144"/>
        <c:axId val="403001024"/>
        <c:extLst/>
      </c:barChart>
      <c:lineChart>
        <c:grouping val="standard"/>
        <c:varyColors val="0"/>
        <c:ser>
          <c:idx val="0"/>
          <c:order val="0"/>
          <c:tx>
            <c:strRef>
              <c:f>'Demographic Comparisons'!$A$81</c:f>
              <c:strCache>
                <c:ptCount val="1"/>
                <c:pt idx="0">
                  <c:v>All Industry August 2025</c:v>
                </c:pt>
              </c:strCache>
            </c:strRef>
          </c:tx>
          <c:spPr>
            <a:ln w="28575" cap="rnd">
              <a:solidFill>
                <a:srgbClr val="002060"/>
              </a:solidFill>
              <a:round/>
            </a:ln>
            <a:effectLst/>
          </c:spPr>
          <c:marker>
            <c:symbol val="none"/>
          </c:marker>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Comparisons'!$B$81:$I$81</c:f>
              <c:numCache>
                <c:formatCode>0.00</c:formatCode>
                <c:ptCount val="8"/>
                <c:pt idx="0">
                  <c:v>3.7629115128449078</c:v>
                </c:pt>
                <c:pt idx="1">
                  <c:v>3.4945670789724055</c:v>
                </c:pt>
                <c:pt idx="2">
                  <c:v>3.6575166508087498</c:v>
                </c:pt>
                <c:pt idx="3">
                  <c:v>3.2691531874405322</c:v>
                </c:pt>
                <c:pt idx="4">
                  <c:v>3.6993434823977145</c:v>
                </c:pt>
                <c:pt idx="5">
                  <c:v>3.7104281636536642</c:v>
                </c:pt>
                <c:pt idx="6">
                  <c:v>3.6759181731684119</c:v>
                </c:pt>
                <c:pt idx="7">
                  <c:v>3.5125404376783989</c:v>
                </c:pt>
              </c:numCache>
            </c:numRef>
          </c:val>
          <c:smooth val="0"/>
          <c:extLst>
            <c:ext xmlns:c16="http://schemas.microsoft.com/office/drawing/2014/chart" uri="{C3380CC4-5D6E-409C-BE32-E72D297353CC}">
              <c16:uniqueId val="{0000000A-2211-485D-8F3B-287675141CC9}"/>
            </c:ext>
          </c:extLst>
        </c:ser>
        <c:ser>
          <c:idx val="1"/>
          <c:order val="1"/>
          <c:tx>
            <c:strRef>
              <c:f>'Demographic Comparisons'!$A$82</c:f>
              <c:strCache>
                <c:ptCount val="1"/>
                <c:pt idx="0">
                  <c:v>Organisation name 2025 current</c:v>
                </c:pt>
              </c:strCache>
            </c:strRef>
          </c:tx>
          <c:spPr>
            <a:ln w="28575" cap="rnd">
              <a:solidFill>
                <a:srgbClr val="002060"/>
              </a:solidFill>
              <a:prstDash val="dash"/>
              <a:round/>
            </a:ln>
            <a:effectLst/>
          </c:spPr>
          <c:marker>
            <c:symbol val="none"/>
          </c:marker>
          <c:cat>
            <c:strRef>
              <c:f>'Demographic Comparisons'!$B$80:$I$80</c:f>
              <c:strCache>
                <c:ptCount val="8"/>
                <c:pt idx="0">
                  <c:v>Organisational Commitment</c:v>
                </c:pt>
                <c:pt idx="1">
                  <c:v>Health and safety oriented behaviours</c:v>
                </c:pt>
                <c:pt idx="2">
                  <c:v>Health and safety trust</c:v>
                </c:pt>
                <c:pt idx="3">
                  <c:v>Usability of procedures</c:v>
                </c:pt>
                <c:pt idx="4">
                  <c:v>Engagement in health and safety</c:v>
                </c:pt>
                <c:pt idx="5">
                  <c:v>Peer group attitude</c:v>
                </c:pt>
                <c:pt idx="6">
                  <c:v>Resources for health and safety</c:v>
                </c:pt>
                <c:pt idx="7">
                  <c:v>Accident and near miss reporting</c:v>
                </c:pt>
              </c:strCache>
            </c:strRef>
          </c:cat>
          <c:val>
            <c:numRef>
              <c:f>'Demographic Comparisons'!$B$82:$I$82</c:f>
              <c:numCache>
                <c:formatCode>0.00</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B-2211-485D-8F3B-287675141CC9}"/>
            </c:ext>
          </c:extLst>
        </c:ser>
        <c:dLbls>
          <c:showLegendKey val="0"/>
          <c:showVal val="0"/>
          <c:showCatName val="0"/>
          <c:showSerName val="0"/>
          <c:showPercent val="0"/>
          <c:showBubbleSize val="0"/>
        </c:dLbls>
        <c:marker val="1"/>
        <c:smooth val="0"/>
        <c:axId val="2114062144"/>
        <c:axId val="403001024"/>
      </c:lineChart>
      <c:catAx>
        <c:axId val="21140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001024"/>
        <c:crosses val="autoZero"/>
        <c:auto val="1"/>
        <c:lblAlgn val="ctr"/>
        <c:lblOffset val="100"/>
        <c:noMultiLvlLbl val="0"/>
      </c:catAx>
      <c:valAx>
        <c:axId val="4030010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0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3</xdr:col>
      <xdr:colOff>156210</xdr:colOff>
      <xdr:row>0</xdr:row>
      <xdr:rowOff>74295</xdr:rowOff>
    </xdr:from>
    <xdr:to>
      <xdr:col>7</xdr:col>
      <xdr:colOff>45085</xdr:colOff>
      <xdr:row>7</xdr:row>
      <xdr:rowOff>145101</xdr:rowOff>
    </xdr:to>
    <xdr:pic>
      <xdr:nvPicPr>
        <xdr:cNvPr id="2" name="Picture 1">
          <a:extLst>
            <a:ext uri="{FF2B5EF4-FFF2-40B4-BE49-F238E27FC236}">
              <a16:creationId xmlns:a16="http://schemas.microsoft.com/office/drawing/2014/main" id="{13E0A513-E01B-4A2E-88D5-660BC18DA1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1210" y="74295"/>
          <a:ext cx="3695700" cy="1391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521821</xdr:rowOff>
    </xdr:from>
    <xdr:to>
      <xdr:col>9</xdr:col>
      <xdr:colOff>0</xdr:colOff>
      <xdr:row>30</xdr:row>
      <xdr:rowOff>55469</xdr:rowOff>
    </xdr:to>
    <xdr:graphicFrame macro="">
      <xdr:nvGraphicFramePr>
        <xdr:cNvPr id="2" name="Chart 1">
          <a:extLst>
            <a:ext uri="{FF2B5EF4-FFF2-40B4-BE49-F238E27FC236}">
              <a16:creationId xmlns:a16="http://schemas.microsoft.com/office/drawing/2014/main" id="{AD6538AF-9F5C-D060-3D3C-2E26D0B8CC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52855</xdr:rowOff>
    </xdr:from>
    <xdr:to>
      <xdr:col>9</xdr:col>
      <xdr:colOff>0</xdr:colOff>
      <xdr:row>49</xdr:row>
      <xdr:rowOff>14381</xdr:rowOff>
    </xdr:to>
    <xdr:graphicFrame macro="">
      <xdr:nvGraphicFramePr>
        <xdr:cNvPr id="4" name="Chart 3">
          <a:extLst>
            <a:ext uri="{FF2B5EF4-FFF2-40B4-BE49-F238E27FC236}">
              <a16:creationId xmlns:a16="http://schemas.microsoft.com/office/drawing/2014/main" id="{B94D4939-88A5-2032-FA3E-1B27CA4CA3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76</xdr:row>
      <xdr:rowOff>2721</xdr:rowOff>
    </xdr:from>
    <xdr:to>
      <xdr:col>3</xdr:col>
      <xdr:colOff>0</xdr:colOff>
      <xdr:row>97</xdr:row>
      <xdr:rowOff>27214</xdr:rowOff>
    </xdr:to>
    <xdr:graphicFrame macro="">
      <xdr:nvGraphicFramePr>
        <xdr:cNvPr id="7" name="Chart 6">
          <a:extLst>
            <a:ext uri="{FF2B5EF4-FFF2-40B4-BE49-F238E27FC236}">
              <a16:creationId xmlns:a16="http://schemas.microsoft.com/office/drawing/2014/main" id="{8B905D73-6B2E-4BEE-8530-63F4A1F08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2</xdr:col>
      <xdr:colOff>885264</xdr:colOff>
      <xdr:row>76</xdr:row>
      <xdr:rowOff>2267</xdr:rowOff>
    </xdr:from>
    <xdr:to>
      <xdr:col>8</xdr:col>
      <xdr:colOff>963704</xdr:colOff>
      <xdr:row>97</xdr:row>
      <xdr:rowOff>28574</xdr:rowOff>
    </xdr:to>
    <xdr:graphicFrame macro="">
      <xdr:nvGraphicFramePr>
        <xdr:cNvPr id="9" name="Chart 8">
          <a:extLst>
            <a:ext uri="{FF2B5EF4-FFF2-40B4-BE49-F238E27FC236}">
              <a16:creationId xmlns:a16="http://schemas.microsoft.com/office/drawing/2014/main" id="{8713FD1F-8BC5-495C-BD22-6374EF183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0</xdr:colOff>
      <xdr:row>51</xdr:row>
      <xdr:rowOff>8031</xdr:rowOff>
    </xdr:from>
    <xdr:to>
      <xdr:col>9</xdr:col>
      <xdr:colOff>0</xdr:colOff>
      <xdr:row>73</xdr:row>
      <xdr:rowOff>179294</xdr:rowOff>
    </xdr:to>
    <xdr:graphicFrame macro="">
      <xdr:nvGraphicFramePr>
        <xdr:cNvPr id="10" name="Chart 9">
          <a:extLst>
            <a:ext uri="{FF2B5EF4-FFF2-40B4-BE49-F238E27FC236}">
              <a16:creationId xmlns:a16="http://schemas.microsoft.com/office/drawing/2014/main" id="{01E48F4C-B8BF-44F0-BFBD-FF4A487B5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3241706</xdr:colOff>
      <xdr:row>0</xdr:row>
      <xdr:rowOff>341782</xdr:rowOff>
    </xdr:from>
    <xdr:to>
      <xdr:col>0</xdr:col>
      <xdr:colOff>3415393</xdr:colOff>
      <xdr:row>0</xdr:row>
      <xdr:rowOff>830040</xdr:rowOff>
    </xdr:to>
    <xdr:sp macro="" textlink="">
      <xdr:nvSpPr>
        <xdr:cNvPr id="3" name="Arrow: Right 2">
          <a:extLst>
            <a:ext uri="{FF2B5EF4-FFF2-40B4-BE49-F238E27FC236}">
              <a16:creationId xmlns:a16="http://schemas.microsoft.com/office/drawing/2014/main" id="{FB603454-241C-4329-B1BE-C2DD49262190}"/>
            </a:ext>
          </a:extLst>
        </xdr:cNvPr>
        <xdr:cNvSpPr/>
      </xdr:nvSpPr>
      <xdr:spPr>
        <a:xfrm rot="5400000">
          <a:off x="3084421" y="499067"/>
          <a:ext cx="488258" cy="1736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6</xdr:row>
      <xdr:rowOff>391380</xdr:rowOff>
    </xdr:from>
    <xdr:to>
      <xdr:col>10</xdr:col>
      <xdr:colOff>0</xdr:colOff>
      <xdr:row>29</xdr:row>
      <xdr:rowOff>148851</xdr:rowOff>
    </xdr:to>
    <xdr:graphicFrame macro="">
      <xdr:nvGraphicFramePr>
        <xdr:cNvPr id="5" name="Chart 4">
          <a:extLst>
            <a:ext uri="{FF2B5EF4-FFF2-40B4-BE49-F238E27FC236}">
              <a16:creationId xmlns:a16="http://schemas.microsoft.com/office/drawing/2014/main" id="{9C7D47AE-14F4-0ED3-241A-7F61207ABC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48</xdr:row>
      <xdr:rowOff>179295</xdr:rowOff>
    </xdr:from>
    <xdr:to>
      <xdr:col>10</xdr:col>
      <xdr:colOff>0</xdr:colOff>
      <xdr:row>72</xdr:row>
      <xdr:rowOff>190499</xdr:rowOff>
    </xdr:to>
    <xdr:graphicFrame macro="">
      <xdr:nvGraphicFramePr>
        <xdr:cNvPr id="7" name="Chart 6">
          <a:extLst>
            <a:ext uri="{FF2B5EF4-FFF2-40B4-BE49-F238E27FC236}">
              <a16:creationId xmlns:a16="http://schemas.microsoft.com/office/drawing/2014/main" id="{14AA8532-90CF-305A-6220-1273B5B4D1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6802</xdr:colOff>
      <xdr:row>29</xdr:row>
      <xdr:rowOff>142501</xdr:rowOff>
    </xdr:from>
    <xdr:to>
      <xdr:col>10</xdr:col>
      <xdr:colOff>1866</xdr:colOff>
      <xdr:row>48</xdr:row>
      <xdr:rowOff>179294</xdr:rowOff>
    </xdr:to>
    <xdr:graphicFrame macro="">
      <xdr:nvGraphicFramePr>
        <xdr:cNvPr id="9" name="Chart 8">
          <a:extLst>
            <a:ext uri="{FF2B5EF4-FFF2-40B4-BE49-F238E27FC236}">
              <a16:creationId xmlns:a16="http://schemas.microsoft.com/office/drawing/2014/main" id="{6DFB12A4-1495-65E2-8004-508962B3D6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3241706</xdr:colOff>
      <xdr:row>0</xdr:row>
      <xdr:rowOff>341782</xdr:rowOff>
    </xdr:from>
    <xdr:to>
      <xdr:col>0</xdr:col>
      <xdr:colOff>3415393</xdr:colOff>
      <xdr:row>0</xdr:row>
      <xdr:rowOff>830040</xdr:rowOff>
    </xdr:to>
    <xdr:sp macro="" textlink="">
      <xdr:nvSpPr>
        <xdr:cNvPr id="2" name="Arrow: Right 1">
          <a:extLst>
            <a:ext uri="{FF2B5EF4-FFF2-40B4-BE49-F238E27FC236}">
              <a16:creationId xmlns:a16="http://schemas.microsoft.com/office/drawing/2014/main" id="{C6AA293E-4852-40C2-BD40-6BA19599A140}"/>
            </a:ext>
          </a:extLst>
        </xdr:cNvPr>
        <xdr:cNvSpPr/>
      </xdr:nvSpPr>
      <xdr:spPr>
        <a:xfrm rot="5400000">
          <a:off x="3089183" y="497480"/>
          <a:ext cx="485083" cy="17368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6</xdr:row>
      <xdr:rowOff>391380</xdr:rowOff>
    </xdr:from>
    <xdr:to>
      <xdr:col>10</xdr:col>
      <xdr:colOff>0</xdr:colOff>
      <xdr:row>29</xdr:row>
      <xdr:rowOff>148851</xdr:rowOff>
    </xdr:to>
    <xdr:graphicFrame macro="">
      <xdr:nvGraphicFramePr>
        <xdr:cNvPr id="3" name="Chart 2">
          <a:extLst>
            <a:ext uri="{FF2B5EF4-FFF2-40B4-BE49-F238E27FC236}">
              <a16:creationId xmlns:a16="http://schemas.microsoft.com/office/drawing/2014/main" id="{68FED7B4-43C1-4046-B520-FEDFF5045F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48</xdr:row>
      <xdr:rowOff>179295</xdr:rowOff>
    </xdr:from>
    <xdr:to>
      <xdr:col>10</xdr:col>
      <xdr:colOff>0</xdr:colOff>
      <xdr:row>72</xdr:row>
      <xdr:rowOff>190499</xdr:rowOff>
    </xdr:to>
    <xdr:graphicFrame macro="">
      <xdr:nvGraphicFramePr>
        <xdr:cNvPr id="4" name="Chart 3">
          <a:extLst>
            <a:ext uri="{FF2B5EF4-FFF2-40B4-BE49-F238E27FC236}">
              <a16:creationId xmlns:a16="http://schemas.microsoft.com/office/drawing/2014/main" id="{608EC614-7013-4E8F-8C93-A4DFC975E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6802</xdr:colOff>
      <xdr:row>29</xdr:row>
      <xdr:rowOff>142501</xdr:rowOff>
    </xdr:from>
    <xdr:to>
      <xdr:col>10</xdr:col>
      <xdr:colOff>1866</xdr:colOff>
      <xdr:row>48</xdr:row>
      <xdr:rowOff>179294</xdr:rowOff>
    </xdr:to>
    <xdr:graphicFrame macro="">
      <xdr:nvGraphicFramePr>
        <xdr:cNvPr id="5" name="Chart 4">
          <a:extLst>
            <a:ext uri="{FF2B5EF4-FFF2-40B4-BE49-F238E27FC236}">
              <a16:creationId xmlns:a16="http://schemas.microsoft.com/office/drawing/2014/main" id="{CD5C4221-17F2-4DBB-949E-2E570195B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30440</xdr:colOff>
      <xdr:row>14</xdr:row>
      <xdr:rowOff>49893</xdr:rowOff>
    </xdr:from>
    <xdr:to>
      <xdr:col>8</xdr:col>
      <xdr:colOff>1207861</xdr:colOff>
      <xdr:row>33</xdr:row>
      <xdr:rowOff>176893</xdr:rowOff>
    </xdr:to>
    <xdr:graphicFrame macro="">
      <xdr:nvGraphicFramePr>
        <xdr:cNvPr id="6" name="Chart 5">
          <a:extLst>
            <a:ext uri="{FF2B5EF4-FFF2-40B4-BE49-F238E27FC236}">
              <a16:creationId xmlns:a16="http://schemas.microsoft.com/office/drawing/2014/main" id="{CE300139-439B-3E66-FCCA-F8B36D112B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27265</xdr:colOff>
      <xdr:row>48</xdr:row>
      <xdr:rowOff>46719</xdr:rowOff>
    </xdr:from>
    <xdr:to>
      <xdr:col>8</xdr:col>
      <xdr:colOff>1224643</xdr:colOff>
      <xdr:row>77</xdr:row>
      <xdr:rowOff>176894</xdr:rowOff>
    </xdr:to>
    <xdr:graphicFrame macro="">
      <xdr:nvGraphicFramePr>
        <xdr:cNvPr id="7" name="Chart 6">
          <a:extLst>
            <a:ext uri="{FF2B5EF4-FFF2-40B4-BE49-F238E27FC236}">
              <a16:creationId xmlns:a16="http://schemas.microsoft.com/office/drawing/2014/main" id="{946F98EE-D407-428A-9750-D455A48D1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26358</xdr:colOff>
      <xdr:row>92</xdr:row>
      <xdr:rowOff>46718</xdr:rowOff>
    </xdr:from>
    <xdr:to>
      <xdr:col>8</xdr:col>
      <xdr:colOff>1224643</xdr:colOff>
      <xdr:row>121</xdr:row>
      <xdr:rowOff>196850</xdr:rowOff>
    </xdr:to>
    <xdr:graphicFrame macro="">
      <xdr:nvGraphicFramePr>
        <xdr:cNvPr id="8" name="Chart 7">
          <a:extLst>
            <a:ext uri="{FF2B5EF4-FFF2-40B4-BE49-F238E27FC236}">
              <a16:creationId xmlns:a16="http://schemas.microsoft.com/office/drawing/2014/main" id="{308269AA-79B9-4BD8-86F6-D42BBADDD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ames.fogarty\Documents\Swirl\DATA%20FOR%20HEATHER\Data%20template%20for%20heather%20WITH%20DASHBOARD%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lt2.sharepoint.com/NPG/Finance/Royalties/DSA/2017-18/05%20Aug%2017/Aug%2017%20DSA%20Royalt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james.fogarty\Documents\Swirl\DATA%20FOR%20HEATHER\Data%20template%20for%20heather%20WITH%20DASHBOARD%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shanil.walji\AppData\Local\Microsoft\Windows\Temporary%20Internet%20Files\Content.Outlook\L7OV0LJK\EI%20Exam%20Volumes%20Input%20FINAL%20-%202014%20Volumes%20-%20CSM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XELOS\FINANCE%20TEAM\Board%20Packs\Board%20Pack%20Feb14\AXELOS%20EI%20Volumes%20REPORTING%20JAN14%2022%2001%2014%20v6%20(D)%20MOB%20JAN14%20BOAR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tso04\tso\Npg\Parly\Finance\efficien.cy\Weekly%20util\2003\Utilisation%20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tso04\tso\NPG\Parly\Finance\monthend.02\12Dec02\Accruals%2012-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SUBMISSION2"/>
      <sheetName val="Example Report"/>
      <sheetName val="DataRequired"/>
      <sheetName val="InvoiceCalculation"/>
      <sheetName val="EISUBMISSION"/>
      <sheetName val="Dashboard Draft"/>
      <sheetName val="NOTES"/>
      <sheetName val="EISubmission25th2"/>
      <sheetName val="Tables - EI Product definitions"/>
      <sheetName val="EIINVOICECALC"/>
      <sheetName val="Invoice-Export"/>
      <sheetName val="CountryList"/>
      <sheetName val="CountryList (2)"/>
      <sheetName val="EISubmission25th1"/>
      <sheetName val="TSO Template"/>
      <sheetName val="Example_Report"/>
      <sheetName val="Dashboard_Draft"/>
      <sheetName val="Tables_-_EI_Product_definitions"/>
      <sheetName val="CountryList_(2)"/>
      <sheetName val="TS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v>41640</v>
          </cell>
        </row>
        <row r="4">
          <cell r="A4">
            <v>41671</v>
          </cell>
          <cell r="H4" t="str">
            <v>ITIL-Foundation</v>
          </cell>
        </row>
        <row r="5">
          <cell r="A5">
            <v>41699</v>
          </cell>
          <cell r="H5" t="str">
            <v>ITIL-Intermediate</v>
          </cell>
        </row>
        <row r="6">
          <cell r="A6">
            <v>41730</v>
          </cell>
          <cell r="H6" t="str">
            <v>ITIL-Exp/Malc</v>
          </cell>
        </row>
        <row r="7">
          <cell r="A7">
            <v>41760</v>
          </cell>
          <cell r="H7" t="str">
            <v>ITIL-Master</v>
          </cell>
        </row>
        <row r="8">
          <cell r="A8">
            <v>41791</v>
          </cell>
          <cell r="H8" t="str">
            <v>Prince2-Foundation</v>
          </cell>
        </row>
        <row r="9">
          <cell r="A9">
            <v>41821</v>
          </cell>
          <cell r="H9" t="str">
            <v>Prince2-Practitioner</v>
          </cell>
        </row>
        <row r="10">
          <cell r="A10">
            <v>41852</v>
          </cell>
          <cell r="H10" t="str">
            <v>Prince2-ReReg</v>
          </cell>
        </row>
        <row r="11">
          <cell r="A11">
            <v>41883</v>
          </cell>
          <cell r="H11" t="str">
            <v>Prince2-Professional</v>
          </cell>
        </row>
        <row r="12">
          <cell r="A12">
            <v>41913</v>
          </cell>
          <cell r="H12" t="str">
            <v>MSP-Foundation</v>
          </cell>
        </row>
        <row r="13">
          <cell r="A13">
            <v>41944</v>
          </cell>
          <cell r="H13" t="str">
            <v>MSP-Practitioner</v>
          </cell>
        </row>
        <row r="14">
          <cell r="A14">
            <v>41974</v>
          </cell>
          <cell r="H14" t="str">
            <v>MSP-Advanced Prac</v>
          </cell>
        </row>
        <row r="15">
          <cell r="A15">
            <v>42005</v>
          </cell>
          <cell r="H15" t="str">
            <v>MoR-Foundation</v>
          </cell>
        </row>
        <row r="16">
          <cell r="A16">
            <v>42036</v>
          </cell>
          <cell r="H16" t="str">
            <v>MoR-Practitioner</v>
          </cell>
        </row>
        <row r="17">
          <cell r="A17">
            <v>42064</v>
          </cell>
          <cell r="H17" t="str">
            <v>MoP-Foundation</v>
          </cell>
        </row>
        <row r="18">
          <cell r="A18">
            <v>42095</v>
          </cell>
          <cell r="H18" t="str">
            <v>MoP-Practitioner</v>
          </cell>
        </row>
        <row r="19">
          <cell r="A19">
            <v>42125</v>
          </cell>
          <cell r="H19" t="str">
            <v>MoV-Foundation</v>
          </cell>
        </row>
        <row r="20">
          <cell r="A20">
            <v>42156</v>
          </cell>
          <cell r="H20" t="str">
            <v>MoV-Practitioner</v>
          </cell>
        </row>
        <row r="21">
          <cell r="A21">
            <v>42186</v>
          </cell>
          <cell r="H21" t="str">
            <v>P30-Foundation</v>
          </cell>
        </row>
        <row r="22">
          <cell r="A22">
            <v>42217</v>
          </cell>
          <cell r="H22" t="str">
            <v>P30-Practitioner</v>
          </cell>
        </row>
        <row r="23">
          <cell r="A23">
            <v>42248</v>
          </cell>
        </row>
        <row r="24">
          <cell r="A24">
            <v>42278</v>
          </cell>
        </row>
        <row r="25">
          <cell r="A25">
            <v>42309</v>
          </cell>
        </row>
        <row r="26">
          <cell r="A26">
            <v>42339</v>
          </cell>
        </row>
        <row r="27">
          <cell r="A27">
            <v>42370</v>
          </cell>
        </row>
        <row r="28">
          <cell r="A28">
            <v>42401</v>
          </cell>
        </row>
        <row r="29">
          <cell r="A29">
            <v>42430</v>
          </cell>
        </row>
        <row r="30">
          <cell r="A30">
            <v>42461</v>
          </cell>
        </row>
        <row r="31">
          <cell r="A31">
            <v>42491</v>
          </cell>
        </row>
        <row r="32">
          <cell r="A32">
            <v>42522</v>
          </cell>
        </row>
        <row r="33">
          <cell r="A33">
            <v>42552</v>
          </cell>
        </row>
        <row r="34">
          <cell r="A34">
            <v>42583</v>
          </cell>
        </row>
        <row r="35">
          <cell r="A35">
            <v>42614</v>
          </cell>
        </row>
        <row r="36">
          <cell r="A36">
            <v>42644</v>
          </cell>
        </row>
        <row r="37">
          <cell r="A37">
            <v>42675</v>
          </cell>
        </row>
        <row r="38">
          <cell r="A38">
            <v>42705</v>
          </cell>
        </row>
        <row r="39">
          <cell r="A39">
            <v>42736</v>
          </cell>
        </row>
      </sheetData>
      <sheetData sheetId="9" refreshError="1"/>
      <sheetData sheetId="10" refreshError="1"/>
      <sheetData sheetId="11" refreshError="1"/>
      <sheetData sheetId="12" refreshError="1"/>
      <sheetData sheetId="13" refreshError="1"/>
      <sheetData sheetId="14" refreshError="1"/>
      <sheetData sheetId="15"/>
      <sheetData sheetId="16"/>
      <sheetData sheetId="17">
        <row r="3">
          <cell r="A3">
            <v>41640</v>
          </cell>
        </row>
      </sheetData>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
      <sheetName val="Data Sheet"/>
      <sheetName val="Subs Mar17-Jul17"/>
      <sheetName val="Subs"/>
      <sheetName val="TB"/>
      <sheetName val="Jnls"/>
      <sheetName val="Adjustments"/>
      <sheetName val="journal entry"/>
      <sheetName val="SumCat"/>
      <sheetName val="Bookmasters"/>
      <sheetName val="Ebook Direct"/>
      <sheetName val="Itunes"/>
      <sheetName val="Sign Off Sheet"/>
      <sheetName val="Reconciliation"/>
      <sheetName val="Content"/>
      <sheetName val="Commentary"/>
      <sheetName val="Commercial Performance Analysis"/>
      <sheetName val="Monthly Summary"/>
      <sheetName val="Cumulative Statement"/>
      <sheetName val="Product Group Chart"/>
      <sheetName val="Graph 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SUBMISSION2"/>
      <sheetName val="Example Report"/>
      <sheetName val="DataRequired"/>
      <sheetName val="InvoiceCalculation"/>
      <sheetName val="EISUBMISSION"/>
      <sheetName val="Dashboard Draft"/>
      <sheetName val="NOTES"/>
      <sheetName val="EISubmission25th2"/>
      <sheetName val="Tables - EI Product definitions"/>
      <sheetName val="EIINVOICECALC"/>
      <sheetName val="Invoice-Export"/>
      <sheetName val="CountryList"/>
      <sheetName val="CountryList (2)"/>
      <sheetName val="EISubmission25th1"/>
      <sheetName val="TSO Template"/>
      <sheetName val="Example_Report"/>
      <sheetName val="Dashboard_Draft"/>
      <sheetName val="Tables_-_EI_Product_definitions"/>
      <sheetName val="CountryList_(2)"/>
      <sheetName val="TS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v>41640</v>
          </cell>
        </row>
        <row r="4">
          <cell r="A4">
            <v>41671</v>
          </cell>
          <cell r="H4" t="str">
            <v>ITIL-Foundation</v>
          </cell>
        </row>
        <row r="5">
          <cell r="A5">
            <v>41699</v>
          </cell>
          <cell r="H5" t="str">
            <v>ITIL-Intermediate</v>
          </cell>
        </row>
        <row r="6">
          <cell r="A6">
            <v>41730</v>
          </cell>
          <cell r="H6" t="str">
            <v>ITIL-Exp/Malc</v>
          </cell>
        </row>
        <row r="7">
          <cell r="A7">
            <v>41760</v>
          </cell>
          <cell r="H7" t="str">
            <v>ITIL-Master</v>
          </cell>
        </row>
        <row r="8">
          <cell r="A8">
            <v>41791</v>
          </cell>
          <cell r="H8" t="str">
            <v>Prince2-Foundation</v>
          </cell>
        </row>
        <row r="9">
          <cell r="A9">
            <v>41821</v>
          </cell>
          <cell r="H9" t="str">
            <v>Prince2-Practitioner</v>
          </cell>
        </row>
        <row r="10">
          <cell r="A10">
            <v>41852</v>
          </cell>
          <cell r="H10" t="str">
            <v>Prince2-ReReg</v>
          </cell>
        </row>
        <row r="11">
          <cell r="A11">
            <v>41883</v>
          </cell>
          <cell r="H11" t="str">
            <v>Prince2-Professional</v>
          </cell>
        </row>
        <row r="12">
          <cell r="A12">
            <v>41913</v>
          </cell>
          <cell r="H12" t="str">
            <v>MSP-Foundation</v>
          </cell>
        </row>
        <row r="13">
          <cell r="A13">
            <v>41944</v>
          </cell>
          <cell r="H13" t="str">
            <v>MSP-Practitioner</v>
          </cell>
        </row>
        <row r="14">
          <cell r="A14">
            <v>41974</v>
          </cell>
          <cell r="H14" t="str">
            <v>MSP-Advanced Prac</v>
          </cell>
        </row>
        <row r="15">
          <cell r="A15">
            <v>42005</v>
          </cell>
          <cell r="H15" t="str">
            <v>MoR-Foundation</v>
          </cell>
        </row>
        <row r="16">
          <cell r="A16">
            <v>42036</v>
          </cell>
          <cell r="H16" t="str">
            <v>MoR-Practitioner</v>
          </cell>
        </row>
        <row r="17">
          <cell r="A17">
            <v>42064</v>
          </cell>
          <cell r="H17" t="str">
            <v>MoP-Foundation</v>
          </cell>
        </row>
        <row r="18">
          <cell r="A18">
            <v>42095</v>
          </cell>
          <cell r="H18" t="str">
            <v>MoP-Practitioner</v>
          </cell>
        </row>
        <row r="19">
          <cell r="A19">
            <v>42125</v>
          </cell>
          <cell r="H19" t="str">
            <v>MoV-Foundation</v>
          </cell>
        </row>
        <row r="20">
          <cell r="A20">
            <v>42156</v>
          </cell>
          <cell r="H20" t="str">
            <v>MoV-Practitioner</v>
          </cell>
        </row>
        <row r="21">
          <cell r="A21">
            <v>42186</v>
          </cell>
          <cell r="H21" t="str">
            <v>P30-Foundation</v>
          </cell>
        </row>
        <row r="22">
          <cell r="A22">
            <v>42217</v>
          </cell>
          <cell r="H22" t="str">
            <v>P30-Practitioner</v>
          </cell>
        </row>
        <row r="23">
          <cell r="A23">
            <v>42248</v>
          </cell>
        </row>
        <row r="24">
          <cell r="A24">
            <v>42278</v>
          </cell>
        </row>
        <row r="25">
          <cell r="A25">
            <v>42309</v>
          </cell>
        </row>
        <row r="26">
          <cell r="A26">
            <v>42339</v>
          </cell>
        </row>
        <row r="27">
          <cell r="A27">
            <v>42370</v>
          </cell>
        </row>
        <row r="28">
          <cell r="A28">
            <v>42401</v>
          </cell>
        </row>
        <row r="29">
          <cell r="A29">
            <v>42430</v>
          </cell>
        </row>
        <row r="30">
          <cell r="A30">
            <v>42461</v>
          </cell>
        </row>
        <row r="31">
          <cell r="A31">
            <v>42491</v>
          </cell>
        </row>
        <row r="32">
          <cell r="A32">
            <v>42522</v>
          </cell>
        </row>
        <row r="33">
          <cell r="A33">
            <v>42552</v>
          </cell>
        </row>
        <row r="34">
          <cell r="A34">
            <v>42583</v>
          </cell>
        </row>
        <row r="35">
          <cell r="A35">
            <v>42614</v>
          </cell>
        </row>
        <row r="36">
          <cell r="A36">
            <v>42644</v>
          </cell>
        </row>
        <row r="37">
          <cell r="A37">
            <v>42675</v>
          </cell>
        </row>
        <row r="38">
          <cell r="A38">
            <v>42705</v>
          </cell>
        </row>
        <row r="39">
          <cell r="A39">
            <v>42736</v>
          </cell>
        </row>
      </sheetData>
      <sheetData sheetId="9" refreshError="1"/>
      <sheetData sheetId="10" refreshError="1"/>
      <sheetData sheetId="11" refreshError="1"/>
      <sheetData sheetId="12" refreshError="1"/>
      <sheetData sheetId="13" refreshError="1"/>
      <sheetData sheetId="14" refreshError="1"/>
      <sheetData sheetId="15"/>
      <sheetData sheetId="16"/>
      <sheetData sheetId="17">
        <row r="3">
          <cell r="A3">
            <v>41640</v>
          </cell>
        </row>
      </sheetData>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 EI Product definitions"/>
      <sheetName val="&gt;STARTHERE"/>
      <sheetName val="CURRENT MONTH BY ATO"/>
      <sheetName val="LICENCES"/>
      <sheetName val="INPUTSHEET"/>
      <sheetName val="ITILFOUND"/>
      <sheetName val="ITILINTs"/>
      <sheetName val="ITILEXP"/>
      <sheetName val="ITILMAST"/>
      <sheetName val="PRINCE2FOUND"/>
      <sheetName val="PRINCE2PRAC"/>
      <sheetName val="PRINCE2REREG"/>
      <sheetName val="PRINCE2PRO"/>
      <sheetName val="MSPFOUND"/>
      <sheetName val="MSPPRAC"/>
      <sheetName val="MSPADVPRAC"/>
      <sheetName val="MoRFOUND"/>
      <sheetName val="MoRPRAC"/>
      <sheetName val="MoPFOUND"/>
      <sheetName val="MoPPRAC"/>
      <sheetName val="MoVFOUND"/>
      <sheetName val="MoVPRAC"/>
      <sheetName val="P30FOUND"/>
      <sheetName val="P30PRAC"/>
      <sheetName val="Combined"/>
      <sheetName val="Tables_-_EI_Product_definitions"/>
      <sheetName val="CURRENT_MONTH_BY_ATO"/>
    </sheetNames>
    <sheetDataSet>
      <sheetData sheetId="0">
        <row r="3">
          <cell r="A3">
            <v>41640</v>
          </cell>
        </row>
        <row r="25">
          <cell r="H25" t="str">
            <v>ATO-ITIL</v>
          </cell>
        </row>
        <row r="26">
          <cell r="H26" t="str">
            <v>ATO-Prince2</v>
          </cell>
        </row>
        <row r="27">
          <cell r="H27" t="str">
            <v>ATO-MSP</v>
          </cell>
        </row>
        <row r="28">
          <cell r="H28" t="str">
            <v>ATO-MoR</v>
          </cell>
        </row>
        <row r="29">
          <cell r="H29" t="str">
            <v>ATO-MoP</v>
          </cell>
        </row>
        <row r="30">
          <cell r="H30" t="str">
            <v>ATO-MoV</v>
          </cell>
        </row>
        <row r="31">
          <cell r="H31" t="str">
            <v>ATO-P30</v>
          </cell>
        </row>
        <row r="32">
          <cell r="H32" t="str">
            <v>Affiliate-ITIL</v>
          </cell>
        </row>
        <row r="33">
          <cell r="H33" t="str">
            <v>Affiliate-Prince2</v>
          </cell>
        </row>
        <row r="34">
          <cell r="H34" t="str">
            <v>Affiliate-MSP</v>
          </cell>
        </row>
        <row r="35">
          <cell r="H35" t="str">
            <v>Affiliate-MoR</v>
          </cell>
        </row>
        <row r="36">
          <cell r="H36" t="str">
            <v>Affiliate-MoP</v>
          </cell>
        </row>
        <row r="37">
          <cell r="H37" t="str">
            <v>Affiliate-MoV</v>
          </cell>
        </row>
        <row r="38">
          <cell r="H38" t="str">
            <v>Affiliate-P30</v>
          </cell>
        </row>
        <row r="39">
          <cell r="H39" t="str">
            <v>Operational Hubs-ITIL</v>
          </cell>
        </row>
        <row r="40">
          <cell r="H40" t="str">
            <v>Operational Hubs-Prince2</v>
          </cell>
        </row>
        <row r="41">
          <cell r="H41" t="str">
            <v>Operational Hubs-MSP</v>
          </cell>
        </row>
        <row r="42">
          <cell r="H42" t="str">
            <v>Operational Hubs-MoR</v>
          </cell>
        </row>
        <row r="43">
          <cell r="H43" t="str">
            <v>Operational Hubs-MoP</v>
          </cell>
        </row>
        <row r="44">
          <cell r="H44" t="str">
            <v>Operational Hubs-MoV</v>
          </cell>
        </row>
        <row r="45">
          <cell r="H45" t="str">
            <v>Operational Hubs-P30</v>
          </cell>
        </row>
        <row r="46">
          <cell r="H46" t="str">
            <v>AEOs-ITIL</v>
          </cell>
        </row>
        <row r="47">
          <cell r="H47" t="str">
            <v>AEOs-Prince2</v>
          </cell>
        </row>
        <row r="48">
          <cell r="H48" t="str">
            <v>AEOs-MSP</v>
          </cell>
        </row>
        <row r="49">
          <cell r="H49" t="str">
            <v>AEOs-MoR</v>
          </cell>
        </row>
        <row r="50">
          <cell r="H50" t="str">
            <v>AEOs-MoP</v>
          </cell>
        </row>
        <row r="51">
          <cell r="H51" t="str">
            <v>AEOs-MoV</v>
          </cell>
        </row>
        <row r="52">
          <cell r="H52" t="str">
            <v>AEOs-P30</v>
          </cell>
        </row>
        <row r="53">
          <cell r="H53" t="str">
            <v>CBTA-ITIL</v>
          </cell>
        </row>
        <row r="54">
          <cell r="H54" t="str">
            <v>CBTA-Prince2</v>
          </cell>
        </row>
        <row r="55">
          <cell r="H55" t="str">
            <v>CBTA-MSP</v>
          </cell>
        </row>
        <row r="56">
          <cell r="H56" t="str">
            <v>CBTA-MoR</v>
          </cell>
        </row>
        <row r="57">
          <cell r="H57" t="str">
            <v>CBTA-MoP</v>
          </cell>
        </row>
        <row r="58">
          <cell r="H58" t="str">
            <v>CBTA-MoV</v>
          </cell>
        </row>
        <row r="59">
          <cell r="H59" t="str">
            <v>CBTA-P30</v>
          </cell>
        </row>
      </sheetData>
      <sheetData sheetId="1">
        <row r="3">
          <cell r="A3">
            <v>41640</v>
          </cell>
        </row>
      </sheetData>
      <sheetData sheetId="2"/>
      <sheetData sheetId="3"/>
      <sheetData sheetId="4">
        <row r="5">
          <cell r="C5" t="str">
            <v>CSME</v>
          </cell>
        </row>
      </sheetData>
      <sheetData sheetId="5">
        <row r="5">
          <cell r="C5" t="str">
            <v>CSME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A3">
            <v>41640</v>
          </cell>
        </row>
      </sheetData>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KING"/>
      <sheetName val="AXIOM"/>
      <sheetName val="2013 VOLS"/>
      <sheetName val="2014 VOLS"/>
      <sheetName val="LOOKUPS"/>
      <sheetName val="GRAPH DATA"/>
      <sheetName val="Lists"/>
      <sheetName val="SingleEIPivot2"/>
      <sheetName val="Commentary"/>
      <sheetName val="BOARD PACK"/>
      <sheetName val="Total Summary"/>
      <sheetName val="ITIL Detail"/>
      <sheetName val="PR2 Detail"/>
      <sheetName val="PPM Detail"/>
      <sheetName val="MAP EI CONV RATE"/>
      <sheetName val="MAP CONV RATE"/>
      <sheetName val="MAP ALL Top5"/>
      <sheetName val="MAP EI Top5"/>
      <sheetName val="SingleEI Drilldown"/>
      <sheetName val="InvoiceBackup"/>
      <sheetName val="Material_Product"/>
      <sheetName val="BOARD GRAPHS - REPORTS"/>
      <sheetName val="DATA Volumes &amp; Revenue"/>
      <sheetName val="ITIL Summary"/>
      <sheetName val="PRINCE2 Summary"/>
      <sheetName val="PPM Summary"/>
      <sheetName val="Baselines"/>
      <sheetName val="Sheet6"/>
      <sheetName val="ITIL Revenue by EI &amp; Exam"/>
      <sheetName val="Sheet2"/>
      <sheetName val="MOB PACK JAN14"/>
      <sheetName val="2013_VOLS"/>
      <sheetName val="2014_VOLS"/>
      <sheetName val="GRAPH_DATA"/>
      <sheetName val="BOARD_PACK"/>
      <sheetName val="Total_Summary"/>
      <sheetName val="ITIL_Detail"/>
      <sheetName val="PR2_Detail"/>
      <sheetName val="PPM_Detail"/>
      <sheetName val="MAP_EI_CONV_RATE"/>
      <sheetName val="MAP_CONV_RATE"/>
      <sheetName val="MAP_ALL_Top5"/>
      <sheetName val="MAP_EI_Top5"/>
      <sheetName val="SingleEI_Drilldown"/>
      <sheetName val="BOARD_GRAPHS_-_REPORTS"/>
      <sheetName val="DATA_Volumes_&amp;_Revenue"/>
      <sheetName val="ITIL_Summary"/>
      <sheetName val="PRINCE2_Summary"/>
      <sheetName val="PPM_Summary"/>
      <sheetName val="ITIL_Revenue_by_EI_&amp;_Exam"/>
      <sheetName val="MOB_PACK_JAN14"/>
    </sheetNames>
    <sheetDataSet>
      <sheetData sheetId="0"/>
      <sheetData sheetId="1"/>
      <sheetData sheetId="2"/>
      <sheetData sheetId="3"/>
      <sheetData sheetId="4"/>
      <sheetData sheetId="5"/>
      <sheetData sheetId="6">
        <row r="4">
          <cell r="F4" t="str">
            <v>ITIL_FND</v>
          </cell>
        </row>
        <row r="5">
          <cell r="C5" t="str">
            <v>APMG</v>
          </cell>
        </row>
        <row r="6">
          <cell r="C6" t="str">
            <v>BCS</v>
          </cell>
        </row>
        <row r="7">
          <cell r="C7" t="str">
            <v>PeopleCert</v>
          </cell>
        </row>
        <row r="8">
          <cell r="C8" t="str">
            <v>EXIN</v>
          </cell>
        </row>
        <row r="9">
          <cell r="C9" t="str">
            <v>LOYALIST CERTIFICATION SERVICES</v>
          </cell>
        </row>
        <row r="10">
          <cell r="C10" t="str">
            <v>TÜV</v>
          </cell>
        </row>
        <row r="11">
          <cell r="C11" t="str">
            <v>DANSK</v>
          </cell>
        </row>
        <row r="12">
          <cell r="C12" t="str">
            <v>DF CERTIFIERING AB</v>
          </cell>
        </row>
        <row r="13">
          <cell r="C13" t="str">
            <v>CSME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
          <cell r="A3" t="str">
            <v>EI Product</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sheetName val="Report%"/>
      <sheetName val="Report"/>
      <sheetName val="Budget"/>
      <sheetName val="Control"/>
      <sheetName val="Data"/>
      <sheetName val="Bud"/>
      <sheetName val="YTD Tables"/>
      <sheetName val="YTD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iage"/>
      <sheetName val="Accruals Rec"/>
      <sheetName val="Westminster"/>
      <sheetName val="AGFA"/>
      <sheetName val="4410.121.00  (2001-2002)"/>
      <sheetName val="Customer Adv 4410 132 07"/>
      <sheetName val="notes"/>
      <sheetName val="2000-2001"/>
      <sheetName val="2001-2002"/>
      <sheetName val="4410.121.00  (2000)"/>
      <sheetName val="Accruals_Rec"/>
      <sheetName val="4410_121_00__(2001-2002)"/>
      <sheetName val="Customer_Adv_4410_132_07"/>
      <sheetName val="4410_121_00__(2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889B-1885-4240-A17E-727E3225CAF5}">
  <dimension ref="B1:I27"/>
  <sheetViews>
    <sheetView showGridLines="0" zoomScale="85" zoomScaleNormal="85" workbookViewId="0">
      <selection activeCell="L11" sqref="L11"/>
    </sheetView>
  </sheetViews>
  <sheetFormatPr defaultColWidth="8.84375" defaultRowHeight="14.5" x14ac:dyDescent="0.35"/>
  <cols>
    <col min="1" max="1" width="9.765625" style="5" customWidth="1"/>
    <col min="2" max="9" width="11.07421875" style="5" customWidth="1"/>
    <col min="10" max="16384" width="8.84375" style="5"/>
  </cols>
  <sheetData>
    <row r="1" spans="2:9" ht="14.5" customHeight="1" x14ac:dyDescent="0.35">
      <c r="B1" s="4"/>
      <c r="C1" s="4"/>
      <c r="D1" s="4"/>
      <c r="E1" s="4"/>
      <c r="F1" s="4"/>
      <c r="G1" s="4"/>
      <c r="H1" s="4"/>
    </row>
    <row r="2" spans="2:9" x14ac:dyDescent="0.35">
      <c r="B2" s="4"/>
      <c r="C2" s="4"/>
      <c r="D2" s="4"/>
      <c r="E2" s="4"/>
      <c r="F2" s="4"/>
      <c r="G2" s="4"/>
      <c r="H2" s="4"/>
    </row>
    <row r="3" spans="2:9" x14ac:dyDescent="0.35">
      <c r="B3" s="4"/>
      <c r="C3" s="4"/>
      <c r="D3" s="4"/>
      <c r="E3" s="4"/>
      <c r="F3" s="4"/>
      <c r="G3" s="4"/>
      <c r="H3" s="4"/>
    </row>
    <row r="4" spans="2:9" x14ac:dyDescent="0.35">
      <c r="B4" s="4"/>
      <c r="C4" s="4"/>
      <c r="D4" s="4"/>
      <c r="E4" s="4"/>
      <c r="F4" s="4"/>
      <c r="G4" s="4"/>
      <c r="H4" s="4"/>
    </row>
    <row r="5" spans="2:9" x14ac:dyDescent="0.35">
      <c r="B5" s="4"/>
      <c r="C5" s="4"/>
      <c r="D5" s="4"/>
      <c r="E5" s="4"/>
      <c r="F5" s="4"/>
      <c r="G5" s="4"/>
      <c r="H5" s="4"/>
    </row>
    <row r="6" spans="2:9" x14ac:dyDescent="0.35">
      <c r="B6" s="4"/>
      <c r="C6" s="4"/>
      <c r="D6" s="4"/>
      <c r="E6" s="4"/>
      <c r="F6" s="4"/>
      <c r="G6" s="4"/>
      <c r="H6" s="4"/>
    </row>
    <row r="7" spans="2:9" x14ac:dyDescent="0.35">
      <c r="B7" s="4"/>
      <c r="C7" s="4"/>
      <c r="D7" s="4"/>
      <c r="E7" s="4"/>
      <c r="F7" s="4"/>
      <c r="G7" s="4"/>
      <c r="H7" s="4"/>
    </row>
    <row r="8" spans="2:9" ht="18" customHeight="1" x14ac:dyDescent="0.35">
      <c r="B8" s="43" t="s">
        <v>87</v>
      </c>
      <c r="C8" s="43"/>
      <c r="D8" s="43"/>
      <c r="E8" s="43"/>
      <c r="F8" s="43"/>
      <c r="G8" s="43"/>
      <c r="H8" s="43"/>
      <c r="I8" s="43"/>
    </row>
    <row r="9" spans="2:9" ht="166" customHeight="1" x14ac:dyDescent="0.35">
      <c r="B9" s="43"/>
      <c r="C9" s="43"/>
      <c r="D9" s="43"/>
      <c r="E9" s="43"/>
      <c r="F9" s="43"/>
      <c r="G9" s="43"/>
      <c r="H9" s="43"/>
      <c r="I9" s="43"/>
    </row>
    <row r="10" spans="2:9" ht="60" customHeight="1" x14ac:dyDescent="0.35">
      <c r="B10" s="43" t="s">
        <v>37</v>
      </c>
      <c r="C10" s="43"/>
      <c r="D10" s="43"/>
      <c r="E10" s="43"/>
      <c r="F10" s="43"/>
      <c r="G10" s="43"/>
      <c r="H10" s="43"/>
      <c r="I10" s="43"/>
    </row>
    <row r="11" spans="2:9" x14ac:dyDescent="0.35">
      <c r="B11" s="7"/>
      <c r="C11" s="6"/>
      <c r="D11" s="6"/>
      <c r="E11" s="6"/>
      <c r="F11" s="6"/>
      <c r="G11" s="6"/>
      <c r="H11" s="6"/>
    </row>
    <row r="12" spans="2:9" x14ac:dyDescent="0.35">
      <c r="B12" s="7"/>
      <c r="C12" s="6"/>
      <c r="D12" s="6"/>
      <c r="E12" s="6"/>
      <c r="F12" s="6"/>
      <c r="G12" s="6"/>
      <c r="H12" s="6"/>
    </row>
    <row r="13" spans="2:9" x14ac:dyDescent="0.35">
      <c r="B13" s="7"/>
      <c r="C13" s="6"/>
      <c r="D13" s="6"/>
      <c r="E13" s="6"/>
      <c r="F13" s="6"/>
      <c r="G13" s="6"/>
      <c r="H13" s="6"/>
    </row>
    <row r="14" spans="2:9" x14ac:dyDescent="0.35">
      <c r="B14" s="6"/>
      <c r="C14" s="6"/>
      <c r="D14" s="6"/>
      <c r="E14" s="6"/>
      <c r="F14" s="6"/>
      <c r="G14" s="6"/>
      <c r="H14" s="6"/>
    </row>
    <row r="15" spans="2:9" x14ac:dyDescent="0.35">
      <c r="B15" s="6"/>
      <c r="C15" s="6"/>
      <c r="D15" s="6"/>
      <c r="E15" s="6"/>
      <c r="F15" s="6"/>
      <c r="G15" s="6"/>
      <c r="H15" s="6"/>
    </row>
    <row r="16" spans="2:9" x14ac:dyDescent="0.35">
      <c r="B16" s="6"/>
      <c r="C16" s="6"/>
      <c r="D16" s="6"/>
      <c r="E16" s="6"/>
      <c r="F16" s="6"/>
      <c r="G16" s="6"/>
      <c r="H16" s="6"/>
    </row>
    <row r="17" spans="2:8" x14ac:dyDescent="0.35">
      <c r="B17" s="6"/>
      <c r="C17" s="6"/>
      <c r="D17" s="6"/>
      <c r="E17" s="6"/>
      <c r="F17" s="6"/>
      <c r="G17" s="6"/>
      <c r="H17" s="6"/>
    </row>
    <row r="18" spans="2:8" x14ac:dyDescent="0.35">
      <c r="B18" s="6"/>
      <c r="C18" s="6"/>
      <c r="D18" s="6"/>
      <c r="E18" s="6"/>
      <c r="F18" s="6"/>
      <c r="G18" s="6"/>
      <c r="H18" s="6"/>
    </row>
    <row r="19" spans="2:8" x14ac:dyDescent="0.35">
      <c r="B19" s="6"/>
      <c r="C19" s="6"/>
      <c r="D19" s="6"/>
      <c r="E19" s="6"/>
      <c r="F19" s="6"/>
      <c r="G19" s="6"/>
      <c r="H19" s="6"/>
    </row>
    <row r="20" spans="2:8" x14ac:dyDescent="0.35">
      <c r="B20" s="6"/>
      <c r="C20" s="6"/>
      <c r="D20" s="6"/>
      <c r="E20" s="6"/>
      <c r="F20" s="6"/>
      <c r="G20" s="6"/>
      <c r="H20" s="6"/>
    </row>
    <row r="21" spans="2:8" x14ac:dyDescent="0.35">
      <c r="B21" s="6"/>
      <c r="C21" s="6"/>
      <c r="D21" s="6"/>
      <c r="E21" s="6"/>
      <c r="F21" s="6"/>
      <c r="G21" s="6"/>
      <c r="H21" s="6"/>
    </row>
    <row r="22" spans="2:8" x14ac:dyDescent="0.35">
      <c r="B22" s="6"/>
      <c r="C22" s="6"/>
      <c r="D22" s="6"/>
      <c r="E22" s="6"/>
      <c r="F22" s="6"/>
      <c r="G22" s="6"/>
      <c r="H22" s="6"/>
    </row>
    <row r="23" spans="2:8" x14ac:dyDescent="0.35">
      <c r="B23" s="6"/>
      <c r="C23" s="6"/>
      <c r="D23" s="6"/>
      <c r="E23" s="6"/>
      <c r="F23" s="6"/>
      <c r="G23" s="6"/>
      <c r="H23" s="6"/>
    </row>
    <row r="24" spans="2:8" x14ac:dyDescent="0.35">
      <c r="B24" s="6"/>
      <c r="C24" s="6"/>
      <c r="D24" s="6"/>
      <c r="E24" s="6"/>
      <c r="F24" s="6"/>
      <c r="G24" s="6"/>
      <c r="H24" s="6"/>
    </row>
    <row r="25" spans="2:8" x14ac:dyDescent="0.35">
      <c r="B25" s="6"/>
      <c r="C25" s="6"/>
      <c r="D25" s="6"/>
      <c r="E25" s="6"/>
      <c r="F25" s="6"/>
      <c r="G25" s="6"/>
      <c r="H25" s="6"/>
    </row>
    <row r="26" spans="2:8" x14ac:dyDescent="0.35">
      <c r="B26" s="6"/>
      <c r="C26" s="6"/>
      <c r="D26" s="6"/>
      <c r="E26" s="6"/>
      <c r="F26" s="6"/>
      <c r="G26" s="6"/>
      <c r="H26" s="6"/>
    </row>
    <row r="27" spans="2:8" x14ac:dyDescent="0.35">
      <c r="B27" s="6"/>
      <c r="C27" s="6"/>
      <c r="D27" s="6"/>
      <c r="E27" s="6"/>
      <c r="F27" s="6"/>
      <c r="G27" s="6"/>
      <c r="H27" s="6"/>
    </row>
  </sheetData>
  <mergeCells count="2">
    <mergeCell ref="B8:I9"/>
    <mergeCell ref="B10:I10"/>
  </mergeCells>
  <pageMargins left="0.7" right="0.7" top="0.75" bottom="0.75" header="0.3" footer="0.3"/>
  <pageSetup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F658-2631-4FE4-9C10-25BD978A2D07}">
  <sheetPr>
    <tabColor rgb="FFFFFF00"/>
  </sheetPr>
  <dimension ref="A1:XEU102"/>
  <sheetViews>
    <sheetView topLeftCell="A72" zoomScale="85" zoomScaleNormal="85" workbookViewId="0">
      <selection activeCell="M11" sqref="M11"/>
    </sheetView>
  </sheetViews>
  <sheetFormatPr defaultRowHeight="15.5" x14ac:dyDescent="0.35"/>
  <cols>
    <col min="1" max="1" width="43" customWidth="1"/>
    <col min="2" max="2" width="10.84375" customWidth="1"/>
    <col min="3" max="8" width="10.765625" customWidth="1"/>
    <col min="9" max="9" width="11.61328125" customWidth="1"/>
    <col min="10" max="10" width="2.07421875" customWidth="1"/>
    <col min="11" max="13" width="8.84375" customWidth="1"/>
  </cols>
  <sheetData>
    <row r="1" spans="1:16375" ht="20.25" customHeight="1" x14ac:dyDescent="0.35">
      <c r="A1" s="45" t="s">
        <v>41</v>
      </c>
      <c r="B1" s="45"/>
      <c r="C1" s="45"/>
      <c r="D1" s="45"/>
      <c r="E1" s="45"/>
      <c r="F1" s="45"/>
      <c r="G1" s="45"/>
      <c r="H1" s="45"/>
      <c r="I1" s="45"/>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c r="XEK1" s="44"/>
      <c r="XEL1" s="44"/>
      <c r="XEM1" s="44"/>
      <c r="XEN1" s="44"/>
      <c r="XEO1" s="44"/>
      <c r="XEP1" s="44"/>
      <c r="XEQ1" s="44"/>
      <c r="XER1" s="44"/>
      <c r="XES1" s="44"/>
      <c r="XET1" s="44"/>
      <c r="XEU1" s="44"/>
    </row>
    <row r="2" spans="1:16375" ht="124.5" customHeight="1" x14ac:dyDescent="0.35">
      <c r="A2" s="49" t="s">
        <v>42</v>
      </c>
      <c r="B2" s="50"/>
      <c r="C2" s="50"/>
      <c r="D2" s="50"/>
      <c r="E2" s="50"/>
      <c r="F2" s="50"/>
      <c r="G2" s="50"/>
      <c r="H2" s="50"/>
      <c r="I2" s="50"/>
    </row>
    <row r="3" spans="1:16375" ht="21.75" customHeight="1" x14ac:dyDescent="0.35">
      <c r="A3" s="51" t="s">
        <v>52</v>
      </c>
      <c r="B3" s="51"/>
      <c r="C3" s="51"/>
      <c r="D3" s="51"/>
      <c r="E3" s="51"/>
      <c r="F3" s="51"/>
      <c r="G3" s="51"/>
      <c r="H3" s="51"/>
      <c r="I3" s="52"/>
    </row>
    <row r="4" spans="1:16375" ht="50" x14ac:dyDescent="0.35">
      <c r="A4" s="8" t="s">
        <v>49</v>
      </c>
      <c r="B4" s="8" t="s">
        <v>29</v>
      </c>
      <c r="C4" s="8" t="s">
        <v>30</v>
      </c>
      <c r="D4" s="8" t="s">
        <v>31</v>
      </c>
      <c r="E4" s="8" t="s">
        <v>32</v>
      </c>
      <c r="F4" s="8" t="s">
        <v>33</v>
      </c>
      <c r="G4" s="8" t="s">
        <v>34</v>
      </c>
      <c r="H4" s="8" t="s">
        <v>35</v>
      </c>
      <c r="I4" s="8" t="s">
        <v>36</v>
      </c>
    </row>
    <row r="5" spans="1:16375" x14ac:dyDescent="0.35">
      <c r="A5" s="28" t="s">
        <v>110</v>
      </c>
      <c r="B5" s="29">
        <v>3</v>
      </c>
      <c r="C5" s="29">
        <v>3</v>
      </c>
      <c r="D5" s="29">
        <v>3</v>
      </c>
      <c r="E5" s="29">
        <v>3</v>
      </c>
      <c r="F5" s="29">
        <v>3</v>
      </c>
      <c r="G5" s="29">
        <v>3</v>
      </c>
      <c r="H5" s="29">
        <v>3</v>
      </c>
      <c r="I5" s="29">
        <v>3</v>
      </c>
    </row>
    <row r="6" spans="1:16375" x14ac:dyDescent="0.35">
      <c r="A6" s="28" t="s">
        <v>111</v>
      </c>
      <c r="B6" s="39">
        <v>2.9</v>
      </c>
      <c r="C6" s="39">
        <v>2.9</v>
      </c>
      <c r="D6" s="39">
        <v>2.9</v>
      </c>
      <c r="E6" s="39">
        <v>2.9</v>
      </c>
      <c r="F6" s="39">
        <v>2.9</v>
      </c>
      <c r="G6" s="39">
        <v>2.9</v>
      </c>
      <c r="H6" s="39">
        <v>2.9</v>
      </c>
      <c r="I6" s="39">
        <v>2.9</v>
      </c>
    </row>
    <row r="7" spans="1:16375" x14ac:dyDescent="0.35">
      <c r="A7" s="38" t="s">
        <v>26</v>
      </c>
      <c r="B7" s="42">
        <v>2.5099999999999998</v>
      </c>
      <c r="C7" s="42">
        <v>2.5499999999999998</v>
      </c>
      <c r="D7" s="42">
        <v>2.66</v>
      </c>
      <c r="E7" s="42">
        <v>2.46</v>
      </c>
      <c r="F7" s="42">
        <v>2.68</v>
      </c>
      <c r="G7" s="42">
        <v>2.85</v>
      </c>
      <c r="H7" s="42">
        <v>2.85</v>
      </c>
      <c r="I7" s="42">
        <v>2.29</v>
      </c>
    </row>
    <row r="8" spans="1:16375" x14ac:dyDescent="0.35">
      <c r="A8" s="38" t="s">
        <v>27</v>
      </c>
      <c r="B8" s="42">
        <v>3.7629115128449078</v>
      </c>
      <c r="C8" s="42">
        <v>3.4945670789724055</v>
      </c>
      <c r="D8" s="42">
        <v>3.6575166508087498</v>
      </c>
      <c r="E8" s="42">
        <v>3.2691531874405322</v>
      </c>
      <c r="F8" s="42">
        <v>3.6993434823977145</v>
      </c>
      <c r="G8" s="42">
        <v>3.7104281636536642</v>
      </c>
      <c r="H8" s="42">
        <v>3.6759181731684119</v>
      </c>
      <c r="I8" s="42">
        <v>3.5125404376783989</v>
      </c>
    </row>
    <row r="9" spans="1:16375" x14ac:dyDescent="0.35">
      <c r="A9" s="38" t="s">
        <v>28</v>
      </c>
      <c r="B9" s="42">
        <v>4.82</v>
      </c>
      <c r="C9" s="42">
        <v>4.75</v>
      </c>
      <c r="D9" s="42">
        <v>4.79</v>
      </c>
      <c r="E9" s="42">
        <v>4.75</v>
      </c>
      <c r="F9" s="42">
        <v>4.72</v>
      </c>
      <c r="G9" s="42">
        <v>4.75</v>
      </c>
      <c r="H9" s="42">
        <v>4.79</v>
      </c>
      <c r="I9" s="42">
        <v>4.8099999999999996</v>
      </c>
    </row>
    <row r="10" spans="1:16375" ht="41.25" customHeight="1" x14ac:dyDescent="0.35">
      <c r="A10" s="46" t="str">
        <f>"Mean scores for "&amp;A5&amp;" and "&amp;A6&amp;" compared against all industry benchmaring from August 2024."</f>
        <v>Mean scores for Organisation name 2025 current and Organisation name 2024 last year compared against all industry benchmaring from August 2024.</v>
      </c>
      <c r="B10" s="46"/>
      <c r="C10" s="46"/>
      <c r="D10" s="46"/>
      <c r="E10" s="46"/>
      <c r="F10" s="46"/>
      <c r="G10" s="46"/>
      <c r="H10" s="46"/>
      <c r="I10" s="46"/>
      <c r="J10" s="20"/>
    </row>
    <row r="11" spans="1:16375" x14ac:dyDescent="0.35">
      <c r="A11" s="20"/>
      <c r="B11" s="20"/>
      <c r="C11" s="20"/>
      <c r="D11" s="20"/>
      <c r="E11" s="20"/>
      <c r="F11" s="20"/>
      <c r="G11" s="20"/>
      <c r="H11" s="20"/>
      <c r="I11" s="20"/>
      <c r="J11" s="20"/>
    </row>
    <row r="12" spans="1:16375" x14ac:dyDescent="0.35">
      <c r="A12" s="20"/>
      <c r="B12" s="20"/>
      <c r="C12" s="20"/>
      <c r="D12" s="20"/>
      <c r="E12" s="20"/>
      <c r="F12" s="20"/>
      <c r="G12" s="20"/>
      <c r="H12" s="20"/>
      <c r="I12" s="20"/>
      <c r="J12" s="20"/>
    </row>
    <row r="13" spans="1:16375" x14ac:dyDescent="0.35">
      <c r="A13" s="20"/>
      <c r="B13" s="20"/>
      <c r="C13" s="20"/>
      <c r="D13" s="20"/>
      <c r="E13" s="20"/>
      <c r="F13" s="20"/>
      <c r="G13" s="20"/>
      <c r="H13" s="20"/>
      <c r="I13" s="20"/>
      <c r="J13" s="20"/>
    </row>
    <row r="14" spans="1:16375" x14ac:dyDescent="0.35">
      <c r="A14" s="20"/>
      <c r="B14" s="20"/>
      <c r="C14" s="20"/>
      <c r="D14" s="20"/>
      <c r="E14" s="20"/>
      <c r="F14" s="20"/>
      <c r="G14" s="20"/>
      <c r="H14" s="20"/>
      <c r="I14" s="20"/>
      <c r="J14" s="20"/>
    </row>
    <row r="15" spans="1:16375" x14ac:dyDescent="0.35">
      <c r="A15" s="20"/>
      <c r="B15" s="20"/>
      <c r="C15" s="20"/>
      <c r="D15" s="20"/>
      <c r="E15" s="20"/>
      <c r="F15" s="20"/>
      <c r="G15" s="20"/>
      <c r="H15" s="20"/>
      <c r="I15" s="20"/>
      <c r="J15" s="20"/>
    </row>
    <row r="16" spans="1:16375" x14ac:dyDescent="0.35">
      <c r="A16" s="20"/>
      <c r="B16" s="20"/>
      <c r="C16" s="20"/>
      <c r="D16" s="20"/>
      <c r="E16" s="20"/>
      <c r="F16" s="20"/>
      <c r="G16" s="20"/>
      <c r="H16" s="20"/>
      <c r="I16" s="20"/>
      <c r="J16" s="20"/>
    </row>
    <row r="17" spans="1:10" x14ac:dyDescent="0.35">
      <c r="A17" s="20"/>
      <c r="B17" s="20"/>
      <c r="C17" s="20"/>
      <c r="D17" s="20"/>
      <c r="E17" s="20"/>
      <c r="F17" s="20"/>
      <c r="G17" s="20"/>
      <c r="H17" s="20"/>
      <c r="I17" s="20"/>
      <c r="J17" s="20"/>
    </row>
    <row r="18" spans="1:10" x14ac:dyDescent="0.35">
      <c r="A18" s="20"/>
      <c r="B18" s="20"/>
      <c r="C18" s="20"/>
      <c r="D18" s="20"/>
      <c r="E18" s="20"/>
      <c r="F18" s="20"/>
      <c r="G18" s="20"/>
      <c r="H18" s="20"/>
      <c r="I18" s="20"/>
      <c r="J18" s="20"/>
    </row>
    <row r="19" spans="1:10" x14ac:dyDescent="0.35">
      <c r="A19" s="20"/>
      <c r="B19" s="20"/>
      <c r="C19" s="20"/>
      <c r="D19" s="20"/>
      <c r="E19" s="20"/>
      <c r="F19" s="20"/>
      <c r="G19" s="20"/>
      <c r="H19" s="20"/>
      <c r="I19" s="20"/>
      <c r="J19" s="20"/>
    </row>
    <row r="20" spans="1:10" x14ac:dyDescent="0.35">
      <c r="A20" s="20"/>
      <c r="B20" s="20"/>
      <c r="C20" s="20"/>
      <c r="D20" s="20"/>
      <c r="E20" s="20"/>
      <c r="F20" s="20"/>
      <c r="G20" s="20"/>
      <c r="H20" s="20"/>
      <c r="I20" s="20"/>
      <c r="J20" s="20"/>
    </row>
    <row r="21" spans="1:10" x14ac:dyDescent="0.35">
      <c r="A21" s="20"/>
      <c r="B21" s="20"/>
      <c r="C21" s="20"/>
      <c r="D21" s="20"/>
      <c r="E21" s="20"/>
      <c r="F21" s="20"/>
      <c r="G21" s="20"/>
      <c r="H21" s="20"/>
      <c r="I21" s="20"/>
      <c r="J21" s="20"/>
    </row>
    <row r="22" spans="1:10" x14ac:dyDescent="0.35">
      <c r="A22" s="20"/>
      <c r="B22" s="20"/>
      <c r="C22" s="20"/>
      <c r="D22" s="20"/>
      <c r="E22" s="20"/>
      <c r="F22" s="20"/>
      <c r="G22" s="20"/>
      <c r="H22" s="20"/>
      <c r="I22" s="20"/>
      <c r="J22" s="20"/>
    </row>
    <row r="23" spans="1:10" x14ac:dyDescent="0.35">
      <c r="A23" s="20"/>
      <c r="B23" s="20"/>
      <c r="C23" s="20"/>
      <c r="D23" s="20"/>
      <c r="E23" s="20"/>
      <c r="F23" s="20"/>
      <c r="G23" s="20"/>
      <c r="H23" s="20"/>
      <c r="I23" s="20"/>
      <c r="J23" s="20"/>
    </row>
    <row r="24" spans="1:10" x14ac:dyDescent="0.35">
      <c r="A24" s="20"/>
      <c r="B24" s="20"/>
      <c r="C24" s="20"/>
      <c r="D24" s="20"/>
      <c r="E24" s="20"/>
      <c r="F24" s="20"/>
      <c r="G24" s="20"/>
      <c r="H24" s="20"/>
      <c r="I24" s="20"/>
      <c r="J24" s="20"/>
    </row>
    <row r="25" spans="1:10" x14ac:dyDescent="0.35">
      <c r="A25" s="20"/>
      <c r="B25" s="20"/>
      <c r="C25" s="20"/>
      <c r="D25" s="20"/>
      <c r="E25" s="20"/>
      <c r="F25" s="20"/>
      <c r="G25" s="20"/>
      <c r="H25" s="20"/>
      <c r="I25" s="20"/>
      <c r="J25" s="20"/>
    </row>
    <row r="26" spans="1:10" x14ac:dyDescent="0.35">
      <c r="A26" s="20"/>
      <c r="B26" s="20"/>
      <c r="C26" s="20"/>
      <c r="D26" s="20"/>
      <c r="E26" s="20"/>
      <c r="F26" s="20"/>
      <c r="G26" s="20"/>
      <c r="H26" s="20"/>
      <c r="I26" s="20"/>
      <c r="J26" s="20"/>
    </row>
    <row r="27" spans="1:10" x14ac:dyDescent="0.35">
      <c r="A27" s="20"/>
      <c r="B27" s="20"/>
      <c r="C27" s="20"/>
      <c r="D27" s="20"/>
      <c r="E27" s="20"/>
      <c r="F27" s="20"/>
      <c r="G27" s="20"/>
      <c r="H27" s="20"/>
      <c r="I27" s="20"/>
      <c r="J27" s="20"/>
    </row>
    <row r="28" spans="1:10" x14ac:dyDescent="0.35">
      <c r="A28" s="20"/>
      <c r="B28" s="20"/>
      <c r="C28" s="20"/>
      <c r="D28" s="20"/>
      <c r="E28" s="20"/>
      <c r="F28" s="20"/>
      <c r="G28" s="20"/>
      <c r="H28" s="20"/>
      <c r="I28" s="20"/>
      <c r="J28" s="20"/>
    </row>
    <row r="29" spans="1:10" x14ac:dyDescent="0.35">
      <c r="A29" s="20"/>
      <c r="B29" s="20"/>
      <c r="C29" s="20"/>
      <c r="D29" s="20"/>
      <c r="E29" s="20"/>
      <c r="F29" s="20"/>
      <c r="G29" s="20"/>
      <c r="H29" s="20"/>
      <c r="I29" s="20"/>
      <c r="J29" s="20"/>
    </row>
    <row r="30" spans="1:10" x14ac:dyDescent="0.35">
      <c r="A30" s="20"/>
      <c r="B30" s="20"/>
      <c r="C30" s="20"/>
      <c r="D30" s="20"/>
      <c r="E30" s="20"/>
      <c r="F30" s="20"/>
      <c r="G30" s="20"/>
      <c r="H30" s="20"/>
      <c r="I30" s="20"/>
      <c r="J30" s="20"/>
    </row>
    <row r="31" spans="1:10" x14ac:dyDescent="0.35">
      <c r="A31" s="20"/>
      <c r="B31" s="20"/>
      <c r="C31" s="20"/>
      <c r="D31" s="20"/>
      <c r="E31" s="20"/>
      <c r="F31" s="20"/>
      <c r="G31" s="20"/>
      <c r="H31" s="20"/>
      <c r="I31" s="20"/>
      <c r="J31" s="20"/>
    </row>
    <row r="32" spans="1:10" x14ac:dyDescent="0.35">
      <c r="A32" s="20"/>
      <c r="B32" s="20"/>
      <c r="C32" s="20"/>
      <c r="D32" s="20"/>
      <c r="E32" s="20"/>
      <c r="F32" s="20"/>
      <c r="G32" s="20"/>
      <c r="H32" s="20"/>
      <c r="I32" s="20"/>
      <c r="J32" s="20"/>
    </row>
    <row r="33" spans="1:10" x14ac:dyDescent="0.35">
      <c r="A33" s="20"/>
      <c r="B33" s="20"/>
      <c r="C33" s="20"/>
      <c r="D33" s="20"/>
      <c r="E33" s="20"/>
      <c r="F33" s="20"/>
      <c r="G33" s="20"/>
      <c r="H33" s="20"/>
      <c r="I33" s="20"/>
      <c r="J33" s="20"/>
    </row>
    <row r="34" spans="1:10" x14ac:dyDescent="0.35">
      <c r="A34" s="20"/>
      <c r="B34" s="20"/>
      <c r="C34" s="20"/>
      <c r="D34" s="20"/>
      <c r="E34" s="20"/>
      <c r="F34" s="20"/>
      <c r="G34" s="20"/>
      <c r="H34" s="20"/>
      <c r="I34" s="20"/>
      <c r="J34" s="20"/>
    </row>
    <row r="35" spans="1:10" x14ac:dyDescent="0.35">
      <c r="A35" s="20"/>
      <c r="B35" s="20"/>
      <c r="C35" s="20"/>
      <c r="D35" s="20"/>
      <c r="E35" s="20"/>
      <c r="F35" s="20"/>
      <c r="G35" s="20"/>
      <c r="H35" s="20"/>
      <c r="I35" s="20"/>
      <c r="J35" s="20"/>
    </row>
    <row r="36" spans="1:10" x14ac:dyDescent="0.35">
      <c r="A36" s="20"/>
      <c r="B36" s="20"/>
      <c r="C36" s="20"/>
      <c r="D36" s="20"/>
      <c r="E36" s="20"/>
      <c r="F36" s="20"/>
      <c r="G36" s="20"/>
      <c r="H36" s="20"/>
      <c r="I36" s="20"/>
      <c r="J36" s="20"/>
    </row>
    <row r="37" spans="1:10" x14ac:dyDescent="0.35">
      <c r="A37" s="20"/>
      <c r="B37" s="20"/>
      <c r="C37" s="20"/>
      <c r="D37" s="20"/>
      <c r="E37" s="20"/>
      <c r="F37" s="20"/>
      <c r="G37" s="20"/>
      <c r="H37" s="20"/>
      <c r="I37" s="20"/>
      <c r="J37" s="20"/>
    </row>
    <row r="38" spans="1:10" x14ac:dyDescent="0.35">
      <c r="A38" s="20"/>
      <c r="B38" s="20"/>
      <c r="C38" s="20"/>
      <c r="D38" s="20"/>
      <c r="E38" s="20"/>
      <c r="F38" s="20"/>
      <c r="G38" s="20"/>
      <c r="H38" s="20"/>
      <c r="I38" s="20"/>
      <c r="J38" s="20"/>
    </row>
    <row r="39" spans="1:10" x14ac:dyDescent="0.35">
      <c r="A39" s="20"/>
      <c r="B39" s="20"/>
      <c r="C39" s="20"/>
      <c r="D39" s="20"/>
      <c r="E39" s="20"/>
      <c r="F39" s="20"/>
      <c r="G39" s="20"/>
      <c r="H39" s="20"/>
      <c r="I39" s="20"/>
      <c r="J39" s="20"/>
    </row>
    <row r="40" spans="1:10" x14ac:dyDescent="0.35">
      <c r="A40" s="20"/>
      <c r="B40" s="20"/>
      <c r="C40" s="20"/>
      <c r="D40" s="20"/>
      <c r="E40" s="20"/>
      <c r="F40" s="20"/>
      <c r="G40" s="20"/>
      <c r="H40" s="20"/>
      <c r="I40" s="20"/>
      <c r="J40" s="20"/>
    </row>
    <row r="41" spans="1:10" x14ac:dyDescent="0.35">
      <c r="A41" s="20"/>
      <c r="B41" s="20"/>
      <c r="C41" s="20"/>
      <c r="D41" s="20"/>
      <c r="E41" s="20"/>
      <c r="F41" s="20"/>
      <c r="G41" s="20"/>
      <c r="H41" s="20"/>
      <c r="I41" s="20"/>
      <c r="J41" s="20"/>
    </row>
    <row r="42" spans="1:10" x14ac:dyDescent="0.35">
      <c r="A42" s="20"/>
      <c r="B42" s="20"/>
      <c r="C42" s="20"/>
      <c r="D42" s="20"/>
      <c r="E42" s="20"/>
      <c r="F42" s="20"/>
      <c r="G42" s="20"/>
      <c r="H42" s="20"/>
      <c r="I42" s="20"/>
      <c r="J42" s="20"/>
    </row>
    <row r="43" spans="1:10" x14ac:dyDescent="0.35">
      <c r="A43" s="20"/>
      <c r="B43" s="20"/>
      <c r="C43" s="20"/>
      <c r="D43" s="20"/>
      <c r="E43" s="20"/>
      <c r="F43" s="20"/>
      <c r="G43" s="20"/>
      <c r="H43" s="20"/>
      <c r="I43" s="20"/>
      <c r="J43" s="20"/>
    </row>
    <row r="44" spans="1:10" x14ac:dyDescent="0.35">
      <c r="A44" s="20"/>
      <c r="B44" s="20"/>
      <c r="C44" s="20"/>
      <c r="D44" s="20"/>
      <c r="E44" s="20"/>
      <c r="F44" s="20"/>
      <c r="G44" s="20"/>
      <c r="H44" s="20"/>
      <c r="I44" s="20"/>
      <c r="J44" s="20"/>
    </row>
    <row r="45" spans="1:10" x14ac:dyDescent="0.35">
      <c r="A45" s="20"/>
      <c r="B45" s="20"/>
      <c r="C45" s="20"/>
      <c r="D45" s="20"/>
      <c r="E45" s="20"/>
      <c r="F45" s="20"/>
      <c r="G45" s="20"/>
      <c r="H45" s="20"/>
      <c r="I45" s="20"/>
      <c r="J45" s="20"/>
    </row>
    <row r="46" spans="1:10" x14ac:dyDescent="0.35">
      <c r="A46" s="20"/>
      <c r="B46" s="20"/>
      <c r="C46" s="20"/>
      <c r="D46" s="20"/>
      <c r="E46" s="20"/>
      <c r="F46" s="20"/>
      <c r="G46" s="20"/>
      <c r="H46" s="20"/>
      <c r="I46" s="20"/>
      <c r="J46" s="20"/>
    </row>
    <row r="47" spans="1:10" x14ac:dyDescent="0.35">
      <c r="A47" s="20"/>
      <c r="B47" s="20"/>
      <c r="C47" s="20"/>
      <c r="D47" s="20"/>
      <c r="E47" s="20"/>
      <c r="F47" s="20"/>
      <c r="G47" s="20"/>
      <c r="H47" s="20"/>
      <c r="I47" s="20"/>
      <c r="J47" s="20"/>
    </row>
    <row r="48" spans="1:10" x14ac:dyDescent="0.35">
      <c r="A48" s="20"/>
      <c r="B48" s="20"/>
      <c r="C48" s="20"/>
      <c r="D48" s="20"/>
      <c r="E48" s="20"/>
      <c r="F48" s="20"/>
      <c r="G48" s="20"/>
      <c r="H48" s="20"/>
      <c r="I48" s="20"/>
      <c r="J48" s="20"/>
    </row>
    <row r="49" spans="1:10" x14ac:dyDescent="0.35">
      <c r="A49" s="20"/>
      <c r="B49" s="20"/>
      <c r="C49" s="20"/>
      <c r="D49" s="20"/>
      <c r="E49" s="20"/>
      <c r="F49" s="20"/>
      <c r="G49" s="20"/>
      <c r="H49" s="20"/>
      <c r="I49" s="20"/>
      <c r="J49" s="20"/>
    </row>
    <row r="50" spans="1:10" ht="24.75" customHeight="1" x14ac:dyDescent="0.35">
      <c r="A50" s="47" t="s">
        <v>48</v>
      </c>
      <c r="B50" s="47"/>
      <c r="C50" s="47"/>
      <c r="D50" s="47"/>
      <c r="E50" s="47"/>
      <c r="F50" s="47"/>
      <c r="G50" s="47"/>
      <c r="H50" s="47"/>
      <c r="I50" s="47"/>
      <c r="J50" s="20"/>
    </row>
    <row r="51" spans="1:10" s="18" customFormat="1" ht="20.25" customHeight="1" x14ac:dyDescent="0.35">
      <c r="A51" s="48" t="str">
        <f>"This shows where "&amp;A6&amp;" scored above or below "&amp;A5&amp;""</f>
        <v>This shows where Organisation name 2024 last year scored above or below Organisation name 2025 current</v>
      </c>
      <c r="B51" s="48"/>
      <c r="C51" s="48"/>
      <c r="D51" s="48"/>
      <c r="E51" s="48"/>
      <c r="F51" s="48"/>
      <c r="G51" s="48"/>
      <c r="H51" s="48"/>
      <c r="I51" s="48"/>
      <c r="J51" s="21"/>
    </row>
    <row r="52" spans="1:10" x14ac:dyDescent="0.35">
      <c r="A52" s="20"/>
      <c r="B52" s="20"/>
      <c r="C52" s="20"/>
      <c r="D52" s="20"/>
      <c r="E52" s="20"/>
      <c r="F52" s="20"/>
      <c r="G52" s="20"/>
      <c r="H52" s="20"/>
      <c r="I52" s="20"/>
      <c r="J52" s="20"/>
    </row>
    <row r="53" spans="1:10" x14ac:dyDescent="0.35">
      <c r="A53" s="20"/>
      <c r="B53" s="20"/>
      <c r="C53" s="20"/>
      <c r="D53" s="20"/>
      <c r="E53" s="20"/>
      <c r="F53" s="20"/>
      <c r="G53" s="20"/>
      <c r="H53" s="20"/>
      <c r="I53" s="20"/>
      <c r="J53" s="20"/>
    </row>
    <row r="54" spans="1:10" x14ac:dyDescent="0.35">
      <c r="A54" s="20"/>
      <c r="B54" s="20"/>
      <c r="C54" s="20"/>
      <c r="D54" s="20"/>
      <c r="E54" s="20"/>
      <c r="F54" s="20"/>
      <c r="G54" s="20"/>
      <c r="H54" s="20"/>
      <c r="I54" s="20"/>
      <c r="J54" s="20"/>
    </row>
    <row r="55" spans="1:10" x14ac:dyDescent="0.35">
      <c r="A55" s="20"/>
      <c r="B55" s="20"/>
      <c r="C55" s="20"/>
      <c r="D55" s="20"/>
      <c r="E55" s="20"/>
      <c r="F55" s="20"/>
      <c r="G55" s="20"/>
      <c r="H55" s="20"/>
      <c r="I55" s="20"/>
      <c r="J55" s="20"/>
    </row>
    <row r="56" spans="1:10" x14ac:dyDescent="0.35">
      <c r="A56" s="20"/>
      <c r="B56" s="20"/>
      <c r="C56" s="20"/>
      <c r="D56" s="20"/>
      <c r="E56" s="20"/>
      <c r="F56" s="20"/>
      <c r="G56" s="20"/>
      <c r="H56" s="20"/>
      <c r="I56" s="20"/>
      <c r="J56" s="20"/>
    </row>
    <row r="57" spans="1:10" x14ac:dyDescent="0.35">
      <c r="A57" s="20"/>
      <c r="B57" s="20"/>
      <c r="C57" s="20"/>
      <c r="D57" s="20"/>
      <c r="E57" s="20"/>
      <c r="F57" s="20"/>
      <c r="G57" s="20"/>
      <c r="H57" s="20"/>
      <c r="I57" s="20"/>
      <c r="J57" s="20"/>
    </row>
    <row r="58" spans="1:10" x14ac:dyDescent="0.35">
      <c r="A58" s="20"/>
      <c r="B58" s="20"/>
      <c r="C58" s="20"/>
      <c r="D58" s="20"/>
      <c r="E58" s="20"/>
      <c r="F58" s="20"/>
      <c r="G58" s="20"/>
      <c r="H58" s="20"/>
      <c r="I58" s="20"/>
      <c r="J58" s="20"/>
    </row>
    <row r="59" spans="1:10" x14ac:dyDescent="0.35">
      <c r="A59" s="20"/>
      <c r="B59" s="20"/>
      <c r="C59" s="20"/>
      <c r="D59" s="20"/>
      <c r="E59" s="20"/>
      <c r="F59" s="20"/>
      <c r="G59" s="20"/>
      <c r="H59" s="20"/>
      <c r="I59" s="20"/>
      <c r="J59" s="20"/>
    </row>
    <row r="60" spans="1:10" x14ac:dyDescent="0.35">
      <c r="A60" s="20"/>
      <c r="B60" s="20"/>
      <c r="C60" s="20"/>
      <c r="D60" s="20"/>
      <c r="E60" s="20"/>
      <c r="F60" s="20"/>
      <c r="G60" s="20"/>
      <c r="H60" s="20"/>
      <c r="I60" s="20"/>
      <c r="J60" s="20"/>
    </row>
    <row r="61" spans="1:10" x14ac:dyDescent="0.35">
      <c r="A61" s="20"/>
      <c r="B61" s="20"/>
      <c r="C61" s="20"/>
      <c r="D61" s="20"/>
      <c r="E61" s="20"/>
      <c r="F61" s="20"/>
      <c r="G61" s="20"/>
      <c r="H61" s="20"/>
      <c r="I61" s="20"/>
      <c r="J61" s="20"/>
    </row>
    <row r="62" spans="1:10" x14ac:dyDescent="0.35">
      <c r="A62" s="20"/>
      <c r="B62" s="20"/>
      <c r="C62" s="20"/>
      <c r="D62" s="20"/>
      <c r="E62" s="20"/>
      <c r="F62" s="20"/>
      <c r="G62" s="20"/>
      <c r="H62" s="20"/>
      <c r="I62" s="20"/>
      <c r="J62" s="20"/>
    </row>
    <row r="63" spans="1:10" x14ac:dyDescent="0.35">
      <c r="A63" s="20"/>
      <c r="B63" s="20"/>
      <c r="C63" s="20"/>
      <c r="D63" s="20"/>
      <c r="E63" s="20"/>
      <c r="F63" s="20"/>
      <c r="G63" s="20"/>
      <c r="H63" s="20"/>
      <c r="I63" s="20"/>
      <c r="J63" s="20"/>
    </row>
    <row r="64" spans="1:10" x14ac:dyDescent="0.35">
      <c r="A64" s="20"/>
      <c r="B64" s="20"/>
      <c r="C64" s="20"/>
      <c r="D64" s="20"/>
      <c r="E64" s="20"/>
      <c r="F64" s="20"/>
      <c r="G64" s="20"/>
      <c r="H64" s="20"/>
      <c r="I64" s="20"/>
      <c r="J64" s="20"/>
    </row>
    <row r="65" spans="1:10" x14ac:dyDescent="0.35">
      <c r="A65" s="20"/>
      <c r="B65" s="20"/>
      <c r="C65" s="20"/>
      <c r="D65" s="20"/>
      <c r="E65" s="20"/>
      <c r="F65" s="20"/>
      <c r="G65" s="20"/>
      <c r="H65" s="20"/>
      <c r="I65" s="20"/>
      <c r="J65" s="20"/>
    </row>
    <row r="66" spans="1:10" x14ac:dyDescent="0.35">
      <c r="A66" s="20"/>
      <c r="B66" s="20"/>
      <c r="C66" s="20"/>
      <c r="D66" s="20"/>
      <c r="E66" s="20"/>
      <c r="F66" s="20"/>
      <c r="G66" s="20"/>
      <c r="H66" s="20"/>
      <c r="I66" s="20"/>
      <c r="J66" s="20"/>
    </row>
    <row r="67" spans="1:10" x14ac:dyDescent="0.35">
      <c r="A67" s="20"/>
      <c r="B67" s="20"/>
      <c r="C67" s="20"/>
      <c r="D67" s="20"/>
      <c r="E67" s="20"/>
      <c r="F67" s="20"/>
      <c r="G67" s="20"/>
      <c r="H67" s="20"/>
      <c r="I67" s="20"/>
      <c r="J67" s="20"/>
    </row>
    <row r="68" spans="1:10" x14ac:dyDescent="0.35">
      <c r="A68" s="20"/>
      <c r="B68" s="20"/>
      <c r="C68" s="20"/>
      <c r="D68" s="20"/>
      <c r="E68" s="20"/>
      <c r="F68" s="20"/>
      <c r="G68" s="20"/>
      <c r="H68" s="20"/>
      <c r="I68" s="20"/>
      <c r="J68" s="20"/>
    </row>
    <row r="69" spans="1:10" x14ac:dyDescent="0.35">
      <c r="A69" s="20"/>
      <c r="B69" s="20"/>
      <c r="C69" s="20"/>
      <c r="D69" s="20"/>
      <c r="E69" s="20"/>
      <c r="F69" s="20"/>
      <c r="G69" s="20"/>
      <c r="H69" s="20"/>
      <c r="I69" s="20"/>
      <c r="J69" s="20"/>
    </row>
    <row r="70" spans="1:10" x14ac:dyDescent="0.35">
      <c r="A70" s="20"/>
      <c r="B70" s="20"/>
      <c r="C70" s="20"/>
      <c r="D70" s="20"/>
      <c r="E70" s="20"/>
      <c r="F70" s="20"/>
      <c r="G70" s="20"/>
      <c r="H70" s="20"/>
      <c r="I70" s="20"/>
      <c r="J70" s="20"/>
    </row>
    <row r="71" spans="1:10" x14ac:dyDescent="0.35">
      <c r="A71" s="20"/>
      <c r="B71" s="20"/>
      <c r="C71" s="20"/>
      <c r="D71" s="20"/>
      <c r="E71" s="20"/>
      <c r="F71" s="20"/>
      <c r="G71" s="20"/>
      <c r="H71" s="20"/>
      <c r="I71" s="20"/>
      <c r="J71" s="20"/>
    </row>
    <row r="72" spans="1:10" x14ac:dyDescent="0.35">
      <c r="A72" s="20"/>
      <c r="B72" s="20"/>
      <c r="C72" s="20"/>
      <c r="D72" s="20"/>
      <c r="E72" s="20"/>
      <c r="F72" s="20"/>
      <c r="G72" s="20"/>
      <c r="H72" s="20"/>
      <c r="I72" s="20"/>
      <c r="J72" s="20"/>
    </row>
    <row r="73" spans="1:10" x14ac:dyDescent="0.35">
      <c r="A73" s="20"/>
      <c r="B73" s="20"/>
      <c r="C73" s="20"/>
      <c r="D73" s="20"/>
      <c r="E73" s="20"/>
      <c r="F73" s="20"/>
      <c r="G73" s="20"/>
      <c r="H73" s="20"/>
      <c r="I73" s="20"/>
      <c r="J73" s="20"/>
    </row>
    <row r="74" spans="1:10" x14ac:dyDescent="0.35">
      <c r="A74" s="20"/>
      <c r="B74" s="20"/>
      <c r="C74" s="20"/>
      <c r="D74" s="20"/>
      <c r="E74" s="20"/>
      <c r="F74" s="20"/>
      <c r="G74" s="20"/>
      <c r="H74" s="20"/>
      <c r="I74" s="20"/>
      <c r="J74" s="20"/>
    </row>
    <row r="75" spans="1:10" ht="24.75" customHeight="1" x14ac:dyDescent="0.35">
      <c r="A75" s="47" t="s">
        <v>51</v>
      </c>
      <c r="B75" s="47"/>
      <c r="C75" s="47"/>
      <c r="D75" s="47"/>
      <c r="E75" s="47"/>
      <c r="F75" s="47"/>
      <c r="G75" s="47"/>
      <c r="H75" s="47"/>
      <c r="I75" s="47"/>
      <c r="J75" s="20"/>
    </row>
    <row r="76" spans="1:10" ht="39.75" customHeight="1" x14ac:dyDescent="0.35">
      <c r="A76" s="46" t="str">
        <f>"Comparison of "&amp;A5&amp;" verse August 2024 mean benchmarking"</f>
        <v>Comparison of Organisation name 2025 current verse August 2024 mean benchmarking</v>
      </c>
      <c r="B76" s="46"/>
      <c r="C76" s="46"/>
      <c r="D76" s="46" t="str">
        <f>"Comparison of "&amp;A6&amp;" verse August 2024 mean benchmarking"</f>
        <v>Comparison of Organisation name 2024 last year verse August 2024 mean benchmarking</v>
      </c>
      <c r="E76" s="46"/>
      <c r="F76" s="46"/>
      <c r="G76" s="46"/>
      <c r="H76" s="46"/>
      <c r="I76" s="46"/>
      <c r="J76" s="20"/>
    </row>
    <row r="77" spans="1:10" x14ac:dyDescent="0.35">
      <c r="A77" s="20"/>
      <c r="B77" s="20"/>
      <c r="C77" s="20"/>
      <c r="D77" s="20"/>
      <c r="E77" s="20"/>
      <c r="F77" s="20"/>
      <c r="G77" s="20"/>
      <c r="H77" s="20"/>
      <c r="I77" s="20"/>
      <c r="J77" s="20"/>
    </row>
    <row r="78" spans="1:10" ht="50" x14ac:dyDescent="0.35">
      <c r="A78" s="8"/>
      <c r="B78" s="8" t="s">
        <v>29</v>
      </c>
      <c r="C78" s="8" t="s">
        <v>30</v>
      </c>
      <c r="D78" s="8" t="s">
        <v>31</v>
      </c>
      <c r="E78" s="8" t="s">
        <v>32</v>
      </c>
      <c r="F78" s="8" t="s">
        <v>33</v>
      </c>
      <c r="G78" s="8" t="s">
        <v>34</v>
      </c>
      <c r="H78" s="8" t="s">
        <v>35</v>
      </c>
      <c r="I78" s="8" t="s">
        <v>36</v>
      </c>
      <c r="J78" s="20"/>
    </row>
    <row r="79" spans="1:10" x14ac:dyDescent="0.35">
      <c r="A79" s="12" t="s">
        <v>47</v>
      </c>
      <c r="B79" s="9">
        <f t="shared" ref="B79:I79" si="0">B5-B6</f>
        <v>0.10000000000000009</v>
      </c>
      <c r="C79" s="9">
        <f t="shared" si="0"/>
        <v>0.10000000000000009</v>
      </c>
      <c r="D79" s="9">
        <f t="shared" si="0"/>
        <v>0.10000000000000009</v>
      </c>
      <c r="E79" s="9">
        <f t="shared" si="0"/>
        <v>0.10000000000000009</v>
      </c>
      <c r="F79" s="9">
        <f t="shared" si="0"/>
        <v>0.10000000000000009</v>
      </c>
      <c r="G79" s="9">
        <f t="shared" si="0"/>
        <v>0.10000000000000009</v>
      </c>
      <c r="H79" s="9">
        <f t="shared" si="0"/>
        <v>0.10000000000000009</v>
      </c>
      <c r="I79" s="9">
        <f t="shared" si="0"/>
        <v>0.10000000000000009</v>
      </c>
      <c r="J79" s="20"/>
    </row>
    <row r="80" spans="1:10" x14ac:dyDescent="0.35">
      <c r="J80" s="20"/>
    </row>
    <row r="81" spans="1:10" x14ac:dyDescent="0.35">
      <c r="J81" s="20"/>
    </row>
    <row r="82" spans="1:10" ht="50" x14ac:dyDescent="0.35">
      <c r="A82" s="8"/>
      <c r="B82" s="8" t="s">
        <v>29</v>
      </c>
      <c r="C82" s="8" t="s">
        <v>30</v>
      </c>
      <c r="D82" s="8" t="s">
        <v>31</v>
      </c>
      <c r="E82" s="8" t="s">
        <v>32</v>
      </c>
      <c r="F82" s="8" t="s">
        <v>33</v>
      </c>
      <c r="G82" s="8" t="s">
        <v>34</v>
      </c>
      <c r="H82" s="8" t="s">
        <v>35</v>
      </c>
      <c r="I82" s="8" t="s">
        <v>36</v>
      </c>
      <c r="J82" s="20"/>
    </row>
    <row r="83" spans="1:10" x14ac:dyDescent="0.35">
      <c r="A83" s="12" t="s">
        <v>39</v>
      </c>
      <c r="B83" s="9">
        <f t="shared" ref="B83:H83" si="1">B5-B8</f>
        <v>-0.76291151284490777</v>
      </c>
      <c r="C83" s="9">
        <f t="shared" si="1"/>
        <v>-0.49456707897240548</v>
      </c>
      <c r="D83" s="9">
        <f t="shared" si="1"/>
        <v>-0.65751665080874977</v>
      </c>
      <c r="E83" s="9">
        <f t="shared" si="1"/>
        <v>-0.26915318744053218</v>
      </c>
      <c r="F83" s="9">
        <f t="shared" si="1"/>
        <v>-0.69934348239771449</v>
      </c>
      <c r="G83" s="9">
        <f t="shared" si="1"/>
        <v>-0.71042816365366424</v>
      </c>
      <c r="H83" s="9">
        <f t="shared" si="1"/>
        <v>-0.67591817316841185</v>
      </c>
      <c r="I83" s="9">
        <f>I5-I8</f>
        <v>-0.51254043767839885</v>
      </c>
      <c r="J83" s="20"/>
    </row>
    <row r="84" spans="1:10" x14ac:dyDescent="0.35">
      <c r="A84" s="12" t="s">
        <v>40</v>
      </c>
      <c r="B84" s="9">
        <f t="shared" ref="B84:H84" si="2">B6-B8</f>
        <v>-0.86291151284490786</v>
      </c>
      <c r="C84" s="9">
        <f t="shared" si="2"/>
        <v>-0.59456707897240557</v>
      </c>
      <c r="D84" s="9">
        <f t="shared" si="2"/>
        <v>-0.75751665080874986</v>
      </c>
      <c r="E84" s="9">
        <f t="shared" si="2"/>
        <v>-0.36915318744053227</v>
      </c>
      <c r="F84" s="9">
        <f t="shared" si="2"/>
        <v>-0.79934348239771458</v>
      </c>
      <c r="G84" s="9">
        <f t="shared" si="2"/>
        <v>-0.81042816365366432</v>
      </c>
      <c r="H84" s="9">
        <f t="shared" si="2"/>
        <v>-0.77591817316841194</v>
      </c>
      <c r="I84" s="9">
        <f>I6-I8</f>
        <v>-0.61254043767839894</v>
      </c>
      <c r="J84" s="20"/>
    </row>
    <row r="85" spans="1:10" x14ac:dyDescent="0.35">
      <c r="A85" s="20"/>
      <c r="B85" s="20"/>
      <c r="C85" s="20"/>
      <c r="D85" s="20"/>
      <c r="E85" s="20"/>
      <c r="F85" s="20"/>
      <c r="G85" s="20"/>
      <c r="H85" s="20"/>
      <c r="I85" s="20"/>
      <c r="J85" s="20"/>
    </row>
    <row r="86" spans="1:10" x14ac:dyDescent="0.35">
      <c r="A86" s="20"/>
      <c r="B86" s="20"/>
      <c r="C86" s="20"/>
      <c r="D86" s="20"/>
      <c r="E86" s="20"/>
      <c r="F86" s="20"/>
      <c r="G86" s="20"/>
      <c r="H86" s="20"/>
      <c r="I86" s="20"/>
      <c r="J86" s="20"/>
    </row>
    <row r="87" spans="1:10" x14ac:dyDescent="0.35">
      <c r="A87" s="20"/>
      <c r="B87" s="20"/>
      <c r="C87" s="20"/>
      <c r="D87" s="20"/>
      <c r="E87" s="20"/>
      <c r="F87" s="20"/>
      <c r="G87" s="20"/>
      <c r="H87" s="20"/>
      <c r="I87" s="20"/>
      <c r="J87" s="20"/>
    </row>
    <row r="88" spans="1:10" x14ac:dyDescent="0.35">
      <c r="A88" s="20"/>
      <c r="B88" s="20"/>
      <c r="C88" s="20"/>
      <c r="D88" s="20"/>
      <c r="E88" s="20"/>
      <c r="F88" s="20"/>
      <c r="G88" s="20"/>
      <c r="H88" s="20"/>
      <c r="I88" s="20"/>
      <c r="J88" s="20"/>
    </row>
    <row r="89" spans="1:10" x14ac:dyDescent="0.35">
      <c r="A89" s="20"/>
      <c r="B89" s="20"/>
      <c r="C89" s="20"/>
      <c r="D89" s="20"/>
      <c r="E89" s="20"/>
      <c r="F89" s="20"/>
      <c r="G89" s="20"/>
      <c r="H89" s="20"/>
      <c r="I89" s="20"/>
      <c r="J89" s="20"/>
    </row>
    <row r="90" spans="1:10" x14ac:dyDescent="0.35">
      <c r="A90" s="20"/>
      <c r="B90" s="20"/>
      <c r="C90" s="20"/>
      <c r="D90" s="20"/>
      <c r="E90" s="20"/>
      <c r="F90" s="20"/>
      <c r="G90" s="20"/>
      <c r="H90" s="20"/>
      <c r="I90" s="20"/>
      <c r="J90" s="20"/>
    </row>
    <row r="91" spans="1:10" x14ac:dyDescent="0.35">
      <c r="A91" s="20"/>
      <c r="B91" s="20"/>
      <c r="C91" s="20"/>
      <c r="D91" s="20"/>
      <c r="E91" s="20"/>
      <c r="F91" s="20"/>
      <c r="G91" s="20"/>
      <c r="H91" s="20"/>
      <c r="I91" s="20"/>
      <c r="J91" s="20"/>
    </row>
    <row r="92" spans="1:10" x14ac:dyDescent="0.35">
      <c r="A92" s="20"/>
      <c r="B92" s="20"/>
      <c r="C92" s="20"/>
      <c r="D92" s="20"/>
      <c r="E92" s="20"/>
      <c r="F92" s="20"/>
      <c r="G92" s="20"/>
      <c r="H92" s="20"/>
      <c r="I92" s="20"/>
      <c r="J92" s="20"/>
    </row>
    <row r="93" spans="1:10" x14ac:dyDescent="0.35">
      <c r="A93" s="20"/>
      <c r="B93" s="20"/>
      <c r="C93" s="20"/>
      <c r="D93" s="20"/>
      <c r="E93" s="20"/>
      <c r="F93" s="20"/>
      <c r="G93" s="20"/>
      <c r="H93" s="20"/>
      <c r="I93" s="20"/>
      <c r="J93" s="20"/>
    </row>
    <row r="94" spans="1:10" x14ac:dyDescent="0.35">
      <c r="A94" s="20"/>
      <c r="B94" s="20"/>
      <c r="C94" s="20"/>
      <c r="D94" s="20"/>
      <c r="E94" s="20"/>
      <c r="F94" s="20"/>
      <c r="G94" s="20"/>
      <c r="H94" s="20"/>
      <c r="I94" s="20"/>
      <c r="J94" s="20"/>
    </row>
    <row r="95" spans="1:10" x14ac:dyDescent="0.35">
      <c r="A95" s="20"/>
      <c r="B95" s="20"/>
      <c r="C95" s="20"/>
      <c r="D95" s="20"/>
      <c r="E95" s="20"/>
      <c r="F95" s="20"/>
      <c r="G95" s="20"/>
      <c r="H95" s="20"/>
      <c r="I95" s="20"/>
      <c r="J95" s="20"/>
    </row>
    <row r="96" spans="1:10" x14ac:dyDescent="0.35">
      <c r="A96" s="20"/>
      <c r="B96" s="20"/>
      <c r="C96" s="20"/>
      <c r="D96" s="20"/>
      <c r="E96" s="20"/>
      <c r="F96" s="20"/>
      <c r="G96" s="20"/>
      <c r="H96" s="20"/>
      <c r="I96" s="20"/>
      <c r="J96" s="20"/>
    </row>
    <row r="97" spans="1:10" x14ac:dyDescent="0.35">
      <c r="A97" s="20"/>
      <c r="B97" s="20"/>
      <c r="C97" s="20"/>
      <c r="D97" s="20"/>
      <c r="E97" s="20"/>
      <c r="F97" s="20"/>
      <c r="G97" s="20"/>
      <c r="H97" s="20"/>
      <c r="I97" s="20"/>
      <c r="J97" s="20"/>
    </row>
    <row r="98" spans="1:10" x14ac:dyDescent="0.35">
      <c r="A98" s="20"/>
      <c r="B98" s="20"/>
      <c r="C98" s="20"/>
      <c r="D98" s="20"/>
      <c r="E98" s="20"/>
      <c r="F98" s="20"/>
      <c r="G98" s="20"/>
      <c r="H98" s="20"/>
      <c r="I98" s="20"/>
      <c r="J98" s="20"/>
    </row>
    <row r="99" spans="1:10" x14ac:dyDescent="0.35">
      <c r="A99" s="20"/>
      <c r="B99" s="20"/>
      <c r="C99" s="20"/>
      <c r="D99" s="20"/>
      <c r="E99" s="20"/>
      <c r="F99" s="20"/>
      <c r="G99" s="20"/>
      <c r="H99" s="20"/>
      <c r="I99" s="20"/>
      <c r="J99" s="20"/>
    </row>
    <row r="100" spans="1:10" x14ac:dyDescent="0.35">
      <c r="A100" s="20"/>
      <c r="B100" s="20"/>
      <c r="C100" s="20"/>
      <c r="D100" s="20"/>
      <c r="E100" s="20"/>
      <c r="F100" s="20"/>
      <c r="G100" s="20"/>
      <c r="H100" s="20"/>
      <c r="I100" s="20"/>
      <c r="J100" s="20"/>
    </row>
    <row r="101" spans="1:10" x14ac:dyDescent="0.35">
      <c r="A101" s="20"/>
      <c r="B101" s="20"/>
      <c r="C101" s="20"/>
      <c r="D101" s="20"/>
      <c r="E101" s="20"/>
      <c r="F101" s="20"/>
      <c r="G101" s="20"/>
      <c r="H101" s="20"/>
      <c r="I101" s="20"/>
      <c r="J101" s="20"/>
    </row>
    <row r="102" spans="1:10" x14ac:dyDescent="0.35">
      <c r="A102" s="20"/>
      <c r="B102" s="20"/>
      <c r="C102" s="20"/>
      <c r="D102" s="20"/>
      <c r="E102" s="20"/>
      <c r="F102" s="20"/>
      <c r="G102" s="20"/>
      <c r="H102" s="20"/>
      <c r="I102" s="20"/>
      <c r="J102" s="20"/>
    </row>
  </sheetData>
  <mergeCells count="1812">
    <mergeCell ref="WWA1:WWI1"/>
    <mergeCell ref="WWJ1:WWR1"/>
    <mergeCell ref="WWS1:WXA1"/>
    <mergeCell ref="WXB1:WXJ1"/>
    <mergeCell ref="WXK1:WXS1"/>
    <mergeCell ref="WUH1:WUP1"/>
    <mergeCell ref="WUQ1:WUY1"/>
    <mergeCell ref="WUZ1:WVH1"/>
    <mergeCell ref="XER1:XEU1"/>
    <mergeCell ref="XCY1:XDG1"/>
    <mergeCell ref="XDH1:XDP1"/>
    <mergeCell ref="XDQ1:XDY1"/>
    <mergeCell ref="XDZ1:XEH1"/>
    <mergeCell ref="XEI1:XEQ1"/>
    <mergeCell ref="XBF1:XBN1"/>
    <mergeCell ref="XBO1:XBW1"/>
    <mergeCell ref="XBX1:XCF1"/>
    <mergeCell ref="XCG1:XCO1"/>
    <mergeCell ref="XCP1:XCX1"/>
    <mergeCell ref="WZM1:WZU1"/>
    <mergeCell ref="WZV1:XAD1"/>
    <mergeCell ref="XAE1:XAM1"/>
    <mergeCell ref="XAN1:XAV1"/>
    <mergeCell ref="XAW1:XBE1"/>
    <mergeCell ref="WXT1:WYB1"/>
    <mergeCell ref="WYC1:WYK1"/>
    <mergeCell ref="WYL1:WYT1"/>
    <mergeCell ref="WYU1:WZC1"/>
    <mergeCell ref="WZD1:WZL1"/>
    <mergeCell ref="WVI1:WVQ1"/>
    <mergeCell ref="WVR1:WVZ1"/>
    <mergeCell ref="WSO1:WSW1"/>
    <mergeCell ref="WSX1:WTF1"/>
    <mergeCell ref="WTG1:WTO1"/>
    <mergeCell ref="WTP1:WTX1"/>
    <mergeCell ref="WTY1:WUG1"/>
    <mergeCell ref="WQV1:WRD1"/>
    <mergeCell ref="WRE1:WRM1"/>
    <mergeCell ref="WRN1:WRV1"/>
    <mergeCell ref="WRW1:WSE1"/>
    <mergeCell ref="WSF1:WSN1"/>
    <mergeCell ref="WPC1:WPK1"/>
    <mergeCell ref="WPL1:WPT1"/>
    <mergeCell ref="WPU1:WQC1"/>
    <mergeCell ref="WQD1:WQL1"/>
    <mergeCell ref="WQM1:WQU1"/>
    <mergeCell ref="WNJ1:WNR1"/>
    <mergeCell ref="WNS1:WOA1"/>
    <mergeCell ref="WOB1:WOJ1"/>
    <mergeCell ref="WOK1:WOS1"/>
    <mergeCell ref="WOT1:WPB1"/>
    <mergeCell ref="WLQ1:WLY1"/>
    <mergeCell ref="WLZ1:WMH1"/>
    <mergeCell ref="WMI1:WMQ1"/>
    <mergeCell ref="WMR1:WMZ1"/>
    <mergeCell ref="WNA1:WNI1"/>
    <mergeCell ref="WJX1:WKF1"/>
    <mergeCell ref="WKG1:WKO1"/>
    <mergeCell ref="WKP1:WKX1"/>
    <mergeCell ref="WKY1:WLG1"/>
    <mergeCell ref="WLH1:WLP1"/>
    <mergeCell ref="WIE1:WIM1"/>
    <mergeCell ref="WIN1:WIV1"/>
    <mergeCell ref="WIW1:WJE1"/>
    <mergeCell ref="WJF1:WJN1"/>
    <mergeCell ref="WJO1:WJW1"/>
    <mergeCell ref="WGL1:WGT1"/>
    <mergeCell ref="WGU1:WHC1"/>
    <mergeCell ref="WHD1:WHL1"/>
    <mergeCell ref="WHM1:WHU1"/>
    <mergeCell ref="WHV1:WID1"/>
    <mergeCell ref="WES1:WFA1"/>
    <mergeCell ref="WFB1:WFJ1"/>
    <mergeCell ref="WFK1:WFS1"/>
    <mergeCell ref="WFT1:WGB1"/>
    <mergeCell ref="WGC1:WGK1"/>
    <mergeCell ref="WCZ1:WDH1"/>
    <mergeCell ref="WDI1:WDQ1"/>
    <mergeCell ref="WDR1:WDZ1"/>
    <mergeCell ref="WEA1:WEI1"/>
    <mergeCell ref="WEJ1:WER1"/>
    <mergeCell ref="WBG1:WBO1"/>
    <mergeCell ref="WBP1:WBX1"/>
    <mergeCell ref="WBY1:WCG1"/>
    <mergeCell ref="WCH1:WCP1"/>
    <mergeCell ref="WCQ1:WCY1"/>
    <mergeCell ref="VZN1:VZV1"/>
    <mergeCell ref="VZW1:WAE1"/>
    <mergeCell ref="WAF1:WAN1"/>
    <mergeCell ref="WAO1:WAW1"/>
    <mergeCell ref="WAX1:WBF1"/>
    <mergeCell ref="VXU1:VYC1"/>
    <mergeCell ref="VYD1:VYL1"/>
    <mergeCell ref="VYM1:VYU1"/>
    <mergeCell ref="VYV1:VZD1"/>
    <mergeCell ref="VZE1:VZM1"/>
    <mergeCell ref="VWB1:VWJ1"/>
    <mergeCell ref="VWK1:VWS1"/>
    <mergeCell ref="VWT1:VXB1"/>
    <mergeCell ref="VXC1:VXK1"/>
    <mergeCell ref="VXL1:VXT1"/>
    <mergeCell ref="VUI1:VUQ1"/>
    <mergeCell ref="VUR1:VUZ1"/>
    <mergeCell ref="VVA1:VVI1"/>
    <mergeCell ref="VVJ1:VVR1"/>
    <mergeCell ref="VVS1:VWA1"/>
    <mergeCell ref="VSP1:VSX1"/>
    <mergeCell ref="VSY1:VTG1"/>
    <mergeCell ref="VTH1:VTP1"/>
    <mergeCell ref="VTQ1:VTY1"/>
    <mergeCell ref="VTZ1:VUH1"/>
    <mergeCell ref="VQW1:VRE1"/>
    <mergeCell ref="VRF1:VRN1"/>
    <mergeCell ref="VRO1:VRW1"/>
    <mergeCell ref="VRX1:VSF1"/>
    <mergeCell ref="VSG1:VSO1"/>
    <mergeCell ref="VPD1:VPL1"/>
    <mergeCell ref="VPM1:VPU1"/>
    <mergeCell ref="VPV1:VQD1"/>
    <mergeCell ref="VQE1:VQM1"/>
    <mergeCell ref="VQN1:VQV1"/>
    <mergeCell ref="VNK1:VNS1"/>
    <mergeCell ref="VNT1:VOB1"/>
    <mergeCell ref="VOC1:VOK1"/>
    <mergeCell ref="VOL1:VOT1"/>
    <mergeCell ref="VOU1:VPC1"/>
    <mergeCell ref="VLR1:VLZ1"/>
    <mergeCell ref="VMA1:VMI1"/>
    <mergeCell ref="VMJ1:VMR1"/>
    <mergeCell ref="VMS1:VNA1"/>
    <mergeCell ref="VNB1:VNJ1"/>
    <mergeCell ref="VJY1:VKG1"/>
    <mergeCell ref="VKH1:VKP1"/>
    <mergeCell ref="VKQ1:VKY1"/>
    <mergeCell ref="VKZ1:VLH1"/>
    <mergeCell ref="VLI1:VLQ1"/>
    <mergeCell ref="VIF1:VIN1"/>
    <mergeCell ref="VIO1:VIW1"/>
    <mergeCell ref="VIX1:VJF1"/>
    <mergeCell ref="VJG1:VJO1"/>
    <mergeCell ref="VJP1:VJX1"/>
    <mergeCell ref="VGM1:VGU1"/>
    <mergeCell ref="VGV1:VHD1"/>
    <mergeCell ref="VHE1:VHM1"/>
    <mergeCell ref="VHN1:VHV1"/>
    <mergeCell ref="VHW1:VIE1"/>
    <mergeCell ref="VET1:VFB1"/>
    <mergeCell ref="VFC1:VFK1"/>
    <mergeCell ref="VFL1:VFT1"/>
    <mergeCell ref="VFU1:VGC1"/>
    <mergeCell ref="VGD1:VGL1"/>
    <mergeCell ref="VDA1:VDI1"/>
    <mergeCell ref="VDJ1:VDR1"/>
    <mergeCell ref="VDS1:VEA1"/>
    <mergeCell ref="VEB1:VEJ1"/>
    <mergeCell ref="VEK1:VES1"/>
    <mergeCell ref="VBH1:VBP1"/>
    <mergeCell ref="VBQ1:VBY1"/>
    <mergeCell ref="VBZ1:VCH1"/>
    <mergeCell ref="VCI1:VCQ1"/>
    <mergeCell ref="VCR1:VCZ1"/>
    <mergeCell ref="UZO1:UZW1"/>
    <mergeCell ref="UZX1:VAF1"/>
    <mergeCell ref="VAG1:VAO1"/>
    <mergeCell ref="VAP1:VAX1"/>
    <mergeCell ref="VAY1:VBG1"/>
    <mergeCell ref="UXV1:UYD1"/>
    <mergeCell ref="UYE1:UYM1"/>
    <mergeCell ref="UYN1:UYV1"/>
    <mergeCell ref="UYW1:UZE1"/>
    <mergeCell ref="UZF1:UZN1"/>
    <mergeCell ref="UWC1:UWK1"/>
    <mergeCell ref="UWL1:UWT1"/>
    <mergeCell ref="UWU1:UXC1"/>
    <mergeCell ref="UXD1:UXL1"/>
    <mergeCell ref="UXM1:UXU1"/>
    <mergeCell ref="UUJ1:UUR1"/>
    <mergeCell ref="UUS1:UVA1"/>
    <mergeCell ref="UVB1:UVJ1"/>
    <mergeCell ref="UVK1:UVS1"/>
    <mergeCell ref="UVT1:UWB1"/>
    <mergeCell ref="USQ1:USY1"/>
    <mergeCell ref="USZ1:UTH1"/>
    <mergeCell ref="UTI1:UTQ1"/>
    <mergeCell ref="UTR1:UTZ1"/>
    <mergeCell ref="UUA1:UUI1"/>
    <mergeCell ref="UQX1:URF1"/>
    <mergeCell ref="URG1:URO1"/>
    <mergeCell ref="URP1:URX1"/>
    <mergeCell ref="URY1:USG1"/>
    <mergeCell ref="USH1:USP1"/>
    <mergeCell ref="UPE1:UPM1"/>
    <mergeCell ref="UPN1:UPV1"/>
    <mergeCell ref="UPW1:UQE1"/>
    <mergeCell ref="UQF1:UQN1"/>
    <mergeCell ref="UQO1:UQW1"/>
    <mergeCell ref="UNL1:UNT1"/>
    <mergeCell ref="UNU1:UOC1"/>
    <mergeCell ref="UOD1:UOL1"/>
    <mergeCell ref="UOM1:UOU1"/>
    <mergeCell ref="UOV1:UPD1"/>
    <mergeCell ref="ULS1:UMA1"/>
    <mergeCell ref="UMB1:UMJ1"/>
    <mergeCell ref="UMK1:UMS1"/>
    <mergeCell ref="UMT1:UNB1"/>
    <mergeCell ref="UNC1:UNK1"/>
    <mergeCell ref="UJZ1:UKH1"/>
    <mergeCell ref="UKI1:UKQ1"/>
    <mergeCell ref="UKR1:UKZ1"/>
    <mergeCell ref="ULA1:ULI1"/>
    <mergeCell ref="ULJ1:ULR1"/>
    <mergeCell ref="UIG1:UIO1"/>
    <mergeCell ref="UIP1:UIX1"/>
    <mergeCell ref="UIY1:UJG1"/>
    <mergeCell ref="UJH1:UJP1"/>
    <mergeCell ref="UJQ1:UJY1"/>
    <mergeCell ref="UGN1:UGV1"/>
    <mergeCell ref="UGW1:UHE1"/>
    <mergeCell ref="UHF1:UHN1"/>
    <mergeCell ref="UHO1:UHW1"/>
    <mergeCell ref="UHX1:UIF1"/>
    <mergeCell ref="UEU1:UFC1"/>
    <mergeCell ref="UFD1:UFL1"/>
    <mergeCell ref="UFM1:UFU1"/>
    <mergeCell ref="UFV1:UGD1"/>
    <mergeCell ref="UGE1:UGM1"/>
    <mergeCell ref="UDB1:UDJ1"/>
    <mergeCell ref="UDK1:UDS1"/>
    <mergeCell ref="UDT1:UEB1"/>
    <mergeCell ref="UEC1:UEK1"/>
    <mergeCell ref="UEL1:UET1"/>
    <mergeCell ref="UBI1:UBQ1"/>
    <mergeCell ref="UBR1:UBZ1"/>
    <mergeCell ref="UCA1:UCI1"/>
    <mergeCell ref="UCJ1:UCR1"/>
    <mergeCell ref="UCS1:UDA1"/>
    <mergeCell ref="TZP1:TZX1"/>
    <mergeCell ref="TZY1:UAG1"/>
    <mergeCell ref="UAH1:UAP1"/>
    <mergeCell ref="UAQ1:UAY1"/>
    <mergeCell ref="UAZ1:UBH1"/>
    <mergeCell ref="TXW1:TYE1"/>
    <mergeCell ref="TYF1:TYN1"/>
    <mergeCell ref="TYO1:TYW1"/>
    <mergeCell ref="TYX1:TZF1"/>
    <mergeCell ref="TZG1:TZO1"/>
    <mergeCell ref="TWD1:TWL1"/>
    <mergeCell ref="TWM1:TWU1"/>
    <mergeCell ref="TWV1:TXD1"/>
    <mergeCell ref="TXE1:TXM1"/>
    <mergeCell ref="TXN1:TXV1"/>
    <mergeCell ref="TUK1:TUS1"/>
    <mergeCell ref="TUT1:TVB1"/>
    <mergeCell ref="TVC1:TVK1"/>
    <mergeCell ref="TVL1:TVT1"/>
    <mergeCell ref="TVU1:TWC1"/>
    <mergeCell ref="TSR1:TSZ1"/>
    <mergeCell ref="TTA1:TTI1"/>
    <mergeCell ref="TTJ1:TTR1"/>
    <mergeCell ref="TTS1:TUA1"/>
    <mergeCell ref="TUB1:TUJ1"/>
    <mergeCell ref="TQY1:TRG1"/>
    <mergeCell ref="TRH1:TRP1"/>
    <mergeCell ref="TRQ1:TRY1"/>
    <mergeCell ref="TRZ1:TSH1"/>
    <mergeCell ref="TSI1:TSQ1"/>
    <mergeCell ref="TPF1:TPN1"/>
    <mergeCell ref="TPO1:TPW1"/>
    <mergeCell ref="TPX1:TQF1"/>
    <mergeCell ref="TQG1:TQO1"/>
    <mergeCell ref="TQP1:TQX1"/>
    <mergeCell ref="TNM1:TNU1"/>
    <mergeCell ref="TNV1:TOD1"/>
    <mergeCell ref="TOE1:TOM1"/>
    <mergeCell ref="TON1:TOV1"/>
    <mergeCell ref="TOW1:TPE1"/>
    <mergeCell ref="TLT1:TMB1"/>
    <mergeCell ref="TMC1:TMK1"/>
    <mergeCell ref="TML1:TMT1"/>
    <mergeCell ref="TMU1:TNC1"/>
    <mergeCell ref="TND1:TNL1"/>
    <mergeCell ref="TKA1:TKI1"/>
    <mergeCell ref="TKJ1:TKR1"/>
    <mergeCell ref="TKS1:TLA1"/>
    <mergeCell ref="TLB1:TLJ1"/>
    <mergeCell ref="TLK1:TLS1"/>
    <mergeCell ref="TIH1:TIP1"/>
    <mergeCell ref="TIQ1:TIY1"/>
    <mergeCell ref="TIZ1:TJH1"/>
    <mergeCell ref="TJI1:TJQ1"/>
    <mergeCell ref="TJR1:TJZ1"/>
    <mergeCell ref="TGO1:TGW1"/>
    <mergeCell ref="TGX1:THF1"/>
    <mergeCell ref="THG1:THO1"/>
    <mergeCell ref="THP1:THX1"/>
    <mergeCell ref="THY1:TIG1"/>
    <mergeCell ref="TEV1:TFD1"/>
    <mergeCell ref="TFE1:TFM1"/>
    <mergeCell ref="TFN1:TFV1"/>
    <mergeCell ref="TFW1:TGE1"/>
    <mergeCell ref="TGF1:TGN1"/>
    <mergeCell ref="TDC1:TDK1"/>
    <mergeCell ref="TDL1:TDT1"/>
    <mergeCell ref="TDU1:TEC1"/>
    <mergeCell ref="TED1:TEL1"/>
    <mergeCell ref="TEM1:TEU1"/>
    <mergeCell ref="TBJ1:TBR1"/>
    <mergeCell ref="TBS1:TCA1"/>
    <mergeCell ref="TCB1:TCJ1"/>
    <mergeCell ref="TCK1:TCS1"/>
    <mergeCell ref="TCT1:TDB1"/>
    <mergeCell ref="SZQ1:SZY1"/>
    <mergeCell ref="SZZ1:TAH1"/>
    <mergeCell ref="TAI1:TAQ1"/>
    <mergeCell ref="TAR1:TAZ1"/>
    <mergeCell ref="TBA1:TBI1"/>
    <mergeCell ref="SXX1:SYF1"/>
    <mergeCell ref="SYG1:SYO1"/>
    <mergeCell ref="SYP1:SYX1"/>
    <mergeCell ref="SYY1:SZG1"/>
    <mergeCell ref="SZH1:SZP1"/>
    <mergeCell ref="SWE1:SWM1"/>
    <mergeCell ref="SWN1:SWV1"/>
    <mergeCell ref="SWW1:SXE1"/>
    <mergeCell ref="SXF1:SXN1"/>
    <mergeCell ref="SXO1:SXW1"/>
    <mergeCell ref="SUL1:SUT1"/>
    <mergeCell ref="SUU1:SVC1"/>
    <mergeCell ref="SVD1:SVL1"/>
    <mergeCell ref="SVM1:SVU1"/>
    <mergeCell ref="SVV1:SWD1"/>
    <mergeCell ref="SSS1:STA1"/>
    <mergeCell ref="STB1:STJ1"/>
    <mergeCell ref="STK1:STS1"/>
    <mergeCell ref="STT1:SUB1"/>
    <mergeCell ref="SUC1:SUK1"/>
    <mergeCell ref="SQZ1:SRH1"/>
    <mergeCell ref="SRI1:SRQ1"/>
    <mergeCell ref="SRR1:SRZ1"/>
    <mergeCell ref="SSA1:SSI1"/>
    <mergeCell ref="SSJ1:SSR1"/>
    <mergeCell ref="SPG1:SPO1"/>
    <mergeCell ref="SPP1:SPX1"/>
    <mergeCell ref="SPY1:SQG1"/>
    <mergeCell ref="SQH1:SQP1"/>
    <mergeCell ref="SQQ1:SQY1"/>
    <mergeCell ref="SNN1:SNV1"/>
    <mergeCell ref="SNW1:SOE1"/>
    <mergeCell ref="SOF1:SON1"/>
    <mergeCell ref="SOO1:SOW1"/>
    <mergeCell ref="SOX1:SPF1"/>
    <mergeCell ref="SLU1:SMC1"/>
    <mergeCell ref="SMD1:SML1"/>
    <mergeCell ref="SMM1:SMU1"/>
    <mergeCell ref="SMV1:SND1"/>
    <mergeCell ref="SNE1:SNM1"/>
    <mergeCell ref="SKB1:SKJ1"/>
    <mergeCell ref="SKK1:SKS1"/>
    <mergeCell ref="SKT1:SLB1"/>
    <mergeCell ref="SLC1:SLK1"/>
    <mergeCell ref="SLL1:SLT1"/>
    <mergeCell ref="SII1:SIQ1"/>
    <mergeCell ref="SIR1:SIZ1"/>
    <mergeCell ref="SJA1:SJI1"/>
    <mergeCell ref="SJJ1:SJR1"/>
    <mergeCell ref="SJS1:SKA1"/>
    <mergeCell ref="SGP1:SGX1"/>
    <mergeCell ref="SGY1:SHG1"/>
    <mergeCell ref="SHH1:SHP1"/>
    <mergeCell ref="SHQ1:SHY1"/>
    <mergeCell ref="SHZ1:SIH1"/>
    <mergeCell ref="SEW1:SFE1"/>
    <mergeCell ref="SFF1:SFN1"/>
    <mergeCell ref="SFO1:SFW1"/>
    <mergeCell ref="SFX1:SGF1"/>
    <mergeCell ref="SGG1:SGO1"/>
    <mergeCell ref="SDD1:SDL1"/>
    <mergeCell ref="SDM1:SDU1"/>
    <mergeCell ref="SDV1:SED1"/>
    <mergeCell ref="SEE1:SEM1"/>
    <mergeCell ref="SEN1:SEV1"/>
    <mergeCell ref="SBK1:SBS1"/>
    <mergeCell ref="SBT1:SCB1"/>
    <mergeCell ref="SCC1:SCK1"/>
    <mergeCell ref="SCL1:SCT1"/>
    <mergeCell ref="SCU1:SDC1"/>
    <mergeCell ref="RZR1:RZZ1"/>
    <mergeCell ref="SAA1:SAI1"/>
    <mergeCell ref="SAJ1:SAR1"/>
    <mergeCell ref="SAS1:SBA1"/>
    <mergeCell ref="SBB1:SBJ1"/>
    <mergeCell ref="RXY1:RYG1"/>
    <mergeCell ref="RYH1:RYP1"/>
    <mergeCell ref="RYQ1:RYY1"/>
    <mergeCell ref="RYZ1:RZH1"/>
    <mergeCell ref="RZI1:RZQ1"/>
    <mergeCell ref="RWF1:RWN1"/>
    <mergeCell ref="RWO1:RWW1"/>
    <mergeCell ref="RWX1:RXF1"/>
    <mergeCell ref="RXG1:RXO1"/>
    <mergeCell ref="RXP1:RXX1"/>
    <mergeCell ref="RUM1:RUU1"/>
    <mergeCell ref="RUV1:RVD1"/>
    <mergeCell ref="RVE1:RVM1"/>
    <mergeCell ref="RVN1:RVV1"/>
    <mergeCell ref="RVW1:RWE1"/>
    <mergeCell ref="RST1:RTB1"/>
    <mergeCell ref="RTC1:RTK1"/>
    <mergeCell ref="RTL1:RTT1"/>
    <mergeCell ref="RTU1:RUC1"/>
    <mergeCell ref="RUD1:RUL1"/>
    <mergeCell ref="RRA1:RRI1"/>
    <mergeCell ref="RRJ1:RRR1"/>
    <mergeCell ref="RRS1:RSA1"/>
    <mergeCell ref="RSB1:RSJ1"/>
    <mergeCell ref="RSK1:RSS1"/>
    <mergeCell ref="RPH1:RPP1"/>
    <mergeCell ref="RPQ1:RPY1"/>
    <mergeCell ref="RPZ1:RQH1"/>
    <mergeCell ref="RQI1:RQQ1"/>
    <mergeCell ref="RQR1:RQZ1"/>
    <mergeCell ref="RNO1:RNW1"/>
    <mergeCell ref="RNX1:ROF1"/>
    <mergeCell ref="ROG1:ROO1"/>
    <mergeCell ref="ROP1:ROX1"/>
    <mergeCell ref="ROY1:RPG1"/>
    <mergeCell ref="RLV1:RMD1"/>
    <mergeCell ref="RME1:RMM1"/>
    <mergeCell ref="RMN1:RMV1"/>
    <mergeCell ref="RMW1:RNE1"/>
    <mergeCell ref="RNF1:RNN1"/>
    <mergeCell ref="RKC1:RKK1"/>
    <mergeCell ref="RKL1:RKT1"/>
    <mergeCell ref="RKU1:RLC1"/>
    <mergeCell ref="RLD1:RLL1"/>
    <mergeCell ref="RLM1:RLU1"/>
    <mergeCell ref="RIJ1:RIR1"/>
    <mergeCell ref="RIS1:RJA1"/>
    <mergeCell ref="RJB1:RJJ1"/>
    <mergeCell ref="RJK1:RJS1"/>
    <mergeCell ref="RJT1:RKB1"/>
    <mergeCell ref="RGQ1:RGY1"/>
    <mergeCell ref="RGZ1:RHH1"/>
    <mergeCell ref="RHI1:RHQ1"/>
    <mergeCell ref="RHR1:RHZ1"/>
    <mergeCell ref="RIA1:RII1"/>
    <mergeCell ref="REX1:RFF1"/>
    <mergeCell ref="RFG1:RFO1"/>
    <mergeCell ref="RFP1:RFX1"/>
    <mergeCell ref="RFY1:RGG1"/>
    <mergeCell ref="RGH1:RGP1"/>
    <mergeCell ref="RDE1:RDM1"/>
    <mergeCell ref="RDN1:RDV1"/>
    <mergeCell ref="RDW1:REE1"/>
    <mergeCell ref="REF1:REN1"/>
    <mergeCell ref="REO1:REW1"/>
    <mergeCell ref="RBL1:RBT1"/>
    <mergeCell ref="RBU1:RCC1"/>
    <mergeCell ref="RCD1:RCL1"/>
    <mergeCell ref="RCM1:RCU1"/>
    <mergeCell ref="RCV1:RDD1"/>
    <mergeCell ref="QZS1:RAA1"/>
    <mergeCell ref="RAB1:RAJ1"/>
    <mergeCell ref="RAK1:RAS1"/>
    <mergeCell ref="RAT1:RBB1"/>
    <mergeCell ref="RBC1:RBK1"/>
    <mergeCell ref="QXZ1:QYH1"/>
    <mergeCell ref="QYI1:QYQ1"/>
    <mergeCell ref="QYR1:QYZ1"/>
    <mergeCell ref="QZA1:QZI1"/>
    <mergeCell ref="QZJ1:QZR1"/>
    <mergeCell ref="QWG1:QWO1"/>
    <mergeCell ref="QWP1:QWX1"/>
    <mergeCell ref="QWY1:QXG1"/>
    <mergeCell ref="QXH1:QXP1"/>
    <mergeCell ref="QXQ1:QXY1"/>
    <mergeCell ref="QUN1:QUV1"/>
    <mergeCell ref="QUW1:QVE1"/>
    <mergeCell ref="QVF1:QVN1"/>
    <mergeCell ref="QVO1:QVW1"/>
    <mergeCell ref="QVX1:QWF1"/>
    <mergeCell ref="QSU1:QTC1"/>
    <mergeCell ref="QTD1:QTL1"/>
    <mergeCell ref="QTM1:QTU1"/>
    <mergeCell ref="QTV1:QUD1"/>
    <mergeCell ref="QUE1:QUM1"/>
    <mergeCell ref="QRB1:QRJ1"/>
    <mergeCell ref="QRK1:QRS1"/>
    <mergeCell ref="QRT1:QSB1"/>
    <mergeCell ref="QSC1:QSK1"/>
    <mergeCell ref="QSL1:QST1"/>
    <mergeCell ref="QPI1:QPQ1"/>
    <mergeCell ref="QPR1:QPZ1"/>
    <mergeCell ref="QQA1:QQI1"/>
    <mergeCell ref="QQJ1:QQR1"/>
    <mergeCell ref="QQS1:QRA1"/>
    <mergeCell ref="QNP1:QNX1"/>
    <mergeCell ref="QNY1:QOG1"/>
    <mergeCell ref="QOH1:QOP1"/>
    <mergeCell ref="QOQ1:QOY1"/>
    <mergeCell ref="QOZ1:QPH1"/>
    <mergeCell ref="QLW1:QME1"/>
    <mergeCell ref="QMF1:QMN1"/>
    <mergeCell ref="QMO1:QMW1"/>
    <mergeCell ref="QMX1:QNF1"/>
    <mergeCell ref="QNG1:QNO1"/>
    <mergeCell ref="QKD1:QKL1"/>
    <mergeCell ref="QKM1:QKU1"/>
    <mergeCell ref="QKV1:QLD1"/>
    <mergeCell ref="QLE1:QLM1"/>
    <mergeCell ref="QLN1:QLV1"/>
    <mergeCell ref="QIK1:QIS1"/>
    <mergeCell ref="QIT1:QJB1"/>
    <mergeCell ref="QJC1:QJK1"/>
    <mergeCell ref="QJL1:QJT1"/>
    <mergeCell ref="QJU1:QKC1"/>
    <mergeCell ref="QGR1:QGZ1"/>
    <mergeCell ref="QHA1:QHI1"/>
    <mergeCell ref="QHJ1:QHR1"/>
    <mergeCell ref="QHS1:QIA1"/>
    <mergeCell ref="QIB1:QIJ1"/>
    <mergeCell ref="QEY1:QFG1"/>
    <mergeCell ref="QFH1:QFP1"/>
    <mergeCell ref="QFQ1:QFY1"/>
    <mergeCell ref="QFZ1:QGH1"/>
    <mergeCell ref="QGI1:QGQ1"/>
    <mergeCell ref="QDF1:QDN1"/>
    <mergeCell ref="QDO1:QDW1"/>
    <mergeCell ref="QDX1:QEF1"/>
    <mergeCell ref="QEG1:QEO1"/>
    <mergeCell ref="QEP1:QEX1"/>
    <mergeCell ref="QBM1:QBU1"/>
    <mergeCell ref="QBV1:QCD1"/>
    <mergeCell ref="QCE1:QCM1"/>
    <mergeCell ref="QCN1:QCV1"/>
    <mergeCell ref="QCW1:QDE1"/>
    <mergeCell ref="PZT1:QAB1"/>
    <mergeCell ref="QAC1:QAK1"/>
    <mergeCell ref="QAL1:QAT1"/>
    <mergeCell ref="QAU1:QBC1"/>
    <mergeCell ref="QBD1:QBL1"/>
    <mergeCell ref="PYA1:PYI1"/>
    <mergeCell ref="PYJ1:PYR1"/>
    <mergeCell ref="PYS1:PZA1"/>
    <mergeCell ref="PZB1:PZJ1"/>
    <mergeCell ref="PZK1:PZS1"/>
    <mergeCell ref="PWH1:PWP1"/>
    <mergeCell ref="PWQ1:PWY1"/>
    <mergeCell ref="PWZ1:PXH1"/>
    <mergeCell ref="PXI1:PXQ1"/>
    <mergeCell ref="PXR1:PXZ1"/>
    <mergeCell ref="PUO1:PUW1"/>
    <mergeCell ref="PUX1:PVF1"/>
    <mergeCell ref="PVG1:PVO1"/>
    <mergeCell ref="PVP1:PVX1"/>
    <mergeCell ref="PVY1:PWG1"/>
    <mergeCell ref="PSV1:PTD1"/>
    <mergeCell ref="PTE1:PTM1"/>
    <mergeCell ref="PTN1:PTV1"/>
    <mergeCell ref="PTW1:PUE1"/>
    <mergeCell ref="PUF1:PUN1"/>
    <mergeCell ref="PRC1:PRK1"/>
    <mergeCell ref="PRL1:PRT1"/>
    <mergeCell ref="PRU1:PSC1"/>
    <mergeCell ref="PSD1:PSL1"/>
    <mergeCell ref="PSM1:PSU1"/>
    <mergeCell ref="PPJ1:PPR1"/>
    <mergeCell ref="PPS1:PQA1"/>
    <mergeCell ref="PQB1:PQJ1"/>
    <mergeCell ref="PQK1:PQS1"/>
    <mergeCell ref="PQT1:PRB1"/>
    <mergeCell ref="PNQ1:PNY1"/>
    <mergeCell ref="PNZ1:POH1"/>
    <mergeCell ref="POI1:POQ1"/>
    <mergeCell ref="POR1:POZ1"/>
    <mergeCell ref="PPA1:PPI1"/>
    <mergeCell ref="PLX1:PMF1"/>
    <mergeCell ref="PMG1:PMO1"/>
    <mergeCell ref="PMP1:PMX1"/>
    <mergeCell ref="PMY1:PNG1"/>
    <mergeCell ref="PNH1:PNP1"/>
    <mergeCell ref="PKE1:PKM1"/>
    <mergeCell ref="PKN1:PKV1"/>
    <mergeCell ref="PKW1:PLE1"/>
    <mergeCell ref="PLF1:PLN1"/>
    <mergeCell ref="PLO1:PLW1"/>
    <mergeCell ref="PIL1:PIT1"/>
    <mergeCell ref="PIU1:PJC1"/>
    <mergeCell ref="PJD1:PJL1"/>
    <mergeCell ref="PJM1:PJU1"/>
    <mergeCell ref="PJV1:PKD1"/>
    <mergeCell ref="PGS1:PHA1"/>
    <mergeCell ref="PHB1:PHJ1"/>
    <mergeCell ref="PHK1:PHS1"/>
    <mergeCell ref="PHT1:PIB1"/>
    <mergeCell ref="PIC1:PIK1"/>
    <mergeCell ref="PEZ1:PFH1"/>
    <mergeCell ref="PFI1:PFQ1"/>
    <mergeCell ref="PFR1:PFZ1"/>
    <mergeCell ref="PGA1:PGI1"/>
    <mergeCell ref="PGJ1:PGR1"/>
    <mergeCell ref="PDG1:PDO1"/>
    <mergeCell ref="PDP1:PDX1"/>
    <mergeCell ref="PDY1:PEG1"/>
    <mergeCell ref="PEH1:PEP1"/>
    <mergeCell ref="PEQ1:PEY1"/>
    <mergeCell ref="PBN1:PBV1"/>
    <mergeCell ref="PBW1:PCE1"/>
    <mergeCell ref="PCF1:PCN1"/>
    <mergeCell ref="PCO1:PCW1"/>
    <mergeCell ref="PCX1:PDF1"/>
    <mergeCell ref="OZU1:PAC1"/>
    <mergeCell ref="PAD1:PAL1"/>
    <mergeCell ref="PAM1:PAU1"/>
    <mergeCell ref="PAV1:PBD1"/>
    <mergeCell ref="PBE1:PBM1"/>
    <mergeCell ref="OYB1:OYJ1"/>
    <mergeCell ref="OYK1:OYS1"/>
    <mergeCell ref="OYT1:OZB1"/>
    <mergeCell ref="OZC1:OZK1"/>
    <mergeCell ref="OZL1:OZT1"/>
    <mergeCell ref="OWI1:OWQ1"/>
    <mergeCell ref="OWR1:OWZ1"/>
    <mergeCell ref="OXA1:OXI1"/>
    <mergeCell ref="OXJ1:OXR1"/>
    <mergeCell ref="OXS1:OYA1"/>
    <mergeCell ref="OUP1:OUX1"/>
    <mergeCell ref="OUY1:OVG1"/>
    <mergeCell ref="OVH1:OVP1"/>
    <mergeCell ref="OVQ1:OVY1"/>
    <mergeCell ref="OVZ1:OWH1"/>
    <mergeCell ref="OSW1:OTE1"/>
    <mergeCell ref="OTF1:OTN1"/>
    <mergeCell ref="OTO1:OTW1"/>
    <mergeCell ref="OTX1:OUF1"/>
    <mergeCell ref="OUG1:OUO1"/>
    <mergeCell ref="ORD1:ORL1"/>
    <mergeCell ref="ORM1:ORU1"/>
    <mergeCell ref="ORV1:OSD1"/>
    <mergeCell ref="OSE1:OSM1"/>
    <mergeCell ref="OSN1:OSV1"/>
    <mergeCell ref="OPK1:OPS1"/>
    <mergeCell ref="OPT1:OQB1"/>
    <mergeCell ref="OQC1:OQK1"/>
    <mergeCell ref="OQL1:OQT1"/>
    <mergeCell ref="OQU1:ORC1"/>
    <mergeCell ref="ONR1:ONZ1"/>
    <mergeCell ref="OOA1:OOI1"/>
    <mergeCell ref="OOJ1:OOR1"/>
    <mergeCell ref="OOS1:OPA1"/>
    <mergeCell ref="OPB1:OPJ1"/>
    <mergeCell ref="OLY1:OMG1"/>
    <mergeCell ref="OMH1:OMP1"/>
    <mergeCell ref="OMQ1:OMY1"/>
    <mergeCell ref="OMZ1:ONH1"/>
    <mergeCell ref="ONI1:ONQ1"/>
    <mergeCell ref="OKF1:OKN1"/>
    <mergeCell ref="OKO1:OKW1"/>
    <mergeCell ref="OKX1:OLF1"/>
    <mergeCell ref="OLG1:OLO1"/>
    <mergeCell ref="OLP1:OLX1"/>
    <mergeCell ref="OIM1:OIU1"/>
    <mergeCell ref="OIV1:OJD1"/>
    <mergeCell ref="OJE1:OJM1"/>
    <mergeCell ref="OJN1:OJV1"/>
    <mergeCell ref="OJW1:OKE1"/>
    <mergeCell ref="OGT1:OHB1"/>
    <mergeCell ref="OHC1:OHK1"/>
    <mergeCell ref="OHL1:OHT1"/>
    <mergeCell ref="OHU1:OIC1"/>
    <mergeCell ref="OID1:OIL1"/>
    <mergeCell ref="OFA1:OFI1"/>
    <mergeCell ref="OFJ1:OFR1"/>
    <mergeCell ref="OFS1:OGA1"/>
    <mergeCell ref="OGB1:OGJ1"/>
    <mergeCell ref="OGK1:OGS1"/>
    <mergeCell ref="ODH1:ODP1"/>
    <mergeCell ref="ODQ1:ODY1"/>
    <mergeCell ref="ODZ1:OEH1"/>
    <mergeCell ref="OEI1:OEQ1"/>
    <mergeCell ref="OER1:OEZ1"/>
    <mergeCell ref="OBO1:OBW1"/>
    <mergeCell ref="OBX1:OCF1"/>
    <mergeCell ref="OCG1:OCO1"/>
    <mergeCell ref="OCP1:OCX1"/>
    <mergeCell ref="OCY1:ODG1"/>
    <mergeCell ref="NZV1:OAD1"/>
    <mergeCell ref="OAE1:OAM1"/>
    <mergeCell ref="OAN1:OAV1"/>
    <mergeCell ref="OAW1:OBE1"/>
    <mergeCell ref="OBF1:OBN1"/>
    <mergeCell ref="NYC1:NYK1"/>
    <mergeCell ref="NYL1:NYT1"/>
    <mergeCell ref="NYU1:NZC1"/>
    <mergeCell ref="NZD1:NZL1"/>
    <mergeCell ref="NZM1:NZU1"/>
    <mergeCell ref="NWJ1:NWR1"/>
    <mergeCell ref="NWS1:NXA1"/>
    <mergeCell ref="NXB1:NXJ1"/>
    <mergeCell ref="NXK1:NXS1"/>
    <mergeCell ref="NXT1:NYB1"/>
    <mergeCell ref="NUQ1:NUY1"/>
    <mergeCell ref="NUZ1:NVH1"/>
    <mergeCell ref="NVI1:NVQ1"/>
    <mergeCell ref="NVR1:NVZ1"/>
    <mergeCell ref="NWA1:NWI1"/>
    <mergeCell ref="NSX1:NTF1"/>
    <mergeCell ref="NTG1:NTO1"/>
    <mergeCell ref="NTP1:NTX1"/>
    <mergeCell ref="NTY1:NUG1"/>
    <mergeCell ref="NUH1:NUP1"/>
    <mergeCell ref="NRE1:NRM1"/>
    <mergeCell ref="NRN1:NRV1"/>
    <mergeCell ref="NRW1:NSE1"/>
    <mergeCell ref="NSF1:NSN1"/>
    <mergeCell ref="NSO1:NSW1"/>
    <mergeCell ref="NPL1:NPT1"/>
    <mergeCell ref="NPU1:NQC1"/>
    <mergeCell ref="NQD1:NQL1"/>
    <mergeCell ref="NQM1:NQU1"/>
    <mergeCell ref="NQV1:NRD1"/>
    <mergeCell ref="NNS1:NOA1"/>
    <mergeCell ref="NOB1:NOJ1"/>
    <mergeCell ref="NOK1:NOS1"/>
    <mergeCell ref="NOT1:NPB1"/>
    <mergeCell ref="NPC1:NPK1"/>
    <mergeCell ref="NLZ1:NMH1"/>
    <mergeCell ref="NMI1:NMQ1"/>
    <mergeCell ref="NMR1:NMZ1"/>
    <mergeCell ref="NNA1:NNI1"/>
    <mergeCell ref="NNJ1:NNR1"/>
    <mergeCell ref="NKG1:NKO1"/>
    <mergeCell ref="NKP1:NKX1"/>
    <mergeCell ref="NKY1:NLG1"/>
    <mergeCell ref="NLH1:NLP1"/>
    <mergeCell ref="NLQ1:NLY1"/>
    <mergeCell ref="NIN1:NIV1"/>
    <mergeCell ref="NIW1:NJE1"/>
    <mergeCell ref="NJF1:NJN1"/>
    <mergeCell ref="NJO1:NJW1"/>
    <mergeCell ref="NJX1:NKF1"/>
    <mergeCell ref="NGU1:NHC1"/>
    <mergeCell ref="NHD1:NHL1"/>
    <mergeCell ref="NHM1:NHU1"/>
    <mergeCell ref="NHV1:NID1"/>
    <mergeCell ref="NIE1:NIM1"/>
    <mergeCell ref="NFB1:NFJ1"/>
    <mergeCell ref="NFK1:NFS1"/>
    <mergeCell ref="NFT1:NGB1"/>
    <mergeCell ref="NGC1:NGK1"/>
    <mergeCell ref="NGL1:NGT1"/>
    <mergeCell ref="NDI1:NDQ1"/>
    <mergeCell ref="NDR1:NDZ1"/>
    <mergeCell ref="NEA1:NEI1"/>
    <mergeCell ref="NEJ1:NER1"/>
    <mergeCell ref="NES1:NFA1"/>
    <mergeCell ref="NBP1:NBX1"/>
    <mergeCell ref="NBY1:NCG1"/>
    <mergeCell ref="NCH1:NCP1"/>
    <mergeCell ref="NCQ1:NCY1"/>
    <mergeCell ref="NCZ1:NDH1"/>
    <mergeCell ref="MZW1:NAE1"/>
    <mergeCell ref="NAF1:NAN1"/>
    <mergeCell ref="NAO1:NAW1"/>
    <mergeCell ref="NAX1:NBF1"/>
    <mergeCell ref="NBG1:NBO1"/>
    <mergeCell ref="MYD1:MYL1"/>
    <mergeCell ref="MYM1:MYU1"/>
    <mergeCell ref="MYV1:MZD1"/>
    <mergeCell ref="MZE1:MZM1"/>
    <mergeCell ref="MZN1:MZV1"/>
    <mergeCell ref="MWK1:MWS1"/>
    <mergeCell ref="MWT1:MXB1"/>
    <mergeCell ref="MXC1:MXK1"/>
    <mergeCell ref="MXL1:MXT1"/>
    <mergeCell ref="MXU1:MYC1"/>
    <mergeCell ref="MUR1:MUZ1"/>
    <mergeCell ref="MVA1:MVI1"/>
    <mergeCell ref="MVJ1:MVR1"/>
    <mergeCell ref="MVS1:MWA1"/>
    <mergeCell ref="MWB1:MWJ1"/>
    <mergeCell ref="MSY1:MTG1"/>
    <mergeCell ref="MTH1:MTP1"/>
    <mergeCell ref="MTQ1:MTY1"/>
    <mergeCell ref="MTZ1:MUH1"/>
    <mergeCell ref="MUI1:MUQ1"/>
    <mergeCell ref="MRF1:MRN1"/>
    <mergeCell ref="MRO1:MRW1"/>
    <mergeCell ref="MRX1:MSF1"/>
    <mergeCell ref="MSG1:MSO1"/>
    <mergeCell ref="MSP1:MSX1"/>
    <mergeCell ref="MPM1:MPU1"/>
    <mergeCell ref="MPV1:MQD1"/>
    <mergeCell ref="MQE1:MQM1"/>
    <mergeCell ref="MQN1:MQV1"/>
    <mergeCell ref="MQW1:MRE1"/>
    <mergeCell ref="MNT1:MOB1"/>
    <mergeCell ref="MOC1:MOK1"/>
    <mergeCell ref="MOL1:MOT1"/>
    <mergeCell ref="MOU1:MPC1"/>
    <mergeCell ref="MPD1:MPL1"/>
    <mergeCell ref="MMA1:MMI1"/>
    <mergeCell ref="MMJ1:MMR1"/>
    <mergeCell ref="MMS1:MNA1"/>
    <mergeCell ref="MNB1:MNJ1"/>
    <mergeCell ref="MNK1:MNS1"/>
    <mergeCell ref="MKH1:MKP1"/>
    <mergeCell ref="MKQ1:MKY1"/>
    <mergeCell ref="MKZ1:MLH1"/>
    <mergeCell ref="MLI1:MLQ1"/>
    <mergeCell ref="MLR1:MLZ1"/>
    <mergeCell ref="MIO1:MIW1"/>
    <mergeCell ref="MIX1:MJF1"/>
    <mergeCell ref="MJG1:MJO1"/>
    <mergeCell ref="MJP1:MJX1"/>
    <mergeCell ref="MJY1:MKG1"/>
    <mergeCell ref="MGV1:MHD1"/>
    <mergeCell ref="MHE1:MHM1"/>
    <mergeCell ref="MHN1:MHV1"/>
    <mergeCell ref="MHW1:MIE1"/>
    <mergeCell ref="MIF1:MIN1"/>
    <mergeCell ref="MFC1:MFK1"/>
    <mergeCell ref="MFL1:MFT1"/>
    <mergeCell ref="MFU1:MGC1"/>
    <mergeCell ref="MGD1:MGL1"/>
    <mergeCell ref="MGM1:MGU1"/>
    <mergeCell ref="MDJ1:MDR1"/>
    <mergeCell ref="MDS1:MEA1"/>
    <mergeCell ref="MEB1:MEJ1"/>
    <mergeCell ref="MEK1:MES1"/>
    <mergeCell ref="MET1:MFB1"/>
    <mergeCell ref="MBQ1:MBY1"/>
    <mergeCell ref="MBZ1:MCH1"/>
    <mergeCell ref="MCI1:MCQ1"/>
    <mergeCell ref="MCR1:MCZ1"/>
    <mergeCell ref="MDA1:MDI1"/>
    <mergeCell ref="LZX1:MAF1"/>
    <mergeCell ref="MAG1:MAO1"/>
    <mergeCell ref="MAP1:MAX1"/>
    <mergeCell ref="MAY1:MBG1"/>
    <mergeCell ref="MBH1:MBP1"/>
    <mergeCell ref="LYE1:LYM1"/>
    <mergeCell ref="LYN1:LYV1"/>
    <mergeCell ref="LYW1:LZE1"/>
    <mergeCell ref="LZF1:LZN1"/>
    <mergeCell ref="LZO1:LZW1"/>
    <mergeCell ref="LWL1:LWT1"/>
    <mergeCell ref="LWU1:LXC1"/>
    <mergeCell ref="LXD1:LXL1"/>
    <mergeCell ref="LXM1:LXU1"/>
    <mergeCell ref="LXV1:LYD1"/>
    <mergeCell ref="LUS1:LVA1"/>
    <mergeCell ref="LVB1:LVJ1"/>
    <mergeCell ref="LVK1:LVS1"/>
    <mergeCell ref="LVT1:LWB1"/>
    <mergeCell ref="LWC1:LWK1"/>
    <mergeCell ref="LSZ1:LTH1"/>
    <mergeCell ref="LTI1:LTQ1"/>
    <mergeCell ref="LTR1:LTZ1"/>
    <mergeCell ref="LUA1:LUI1"/>
    <mergeCell ref="LUJ1:LUR1"/>
    <mergeCell ref="LRG1:LRO1"/>
    <mergeCell ref="LRP1:LRX1"/>
    <mergeCell ref="LRY1:LSG1"/>
    <mergeCell ref="LSH1:LSP1"/>
    <mergeCell ref="LSQ1:LSY1"/>
    <mergeCell ref="LPN1:LPV1"/>
    <mergeCell ref="LPW1:LQE1"/>
    <mergeCell ref="LQF1:LQN1"/>
    <mergeCell ref="LQO1:LQW1"/>
    <mergeCell ref="LQX1:LRF1"/>
    <mergeCell ref="LNU1:LOC1"/>
    <mergeCell ref="LOD1:LOL1"/>
    <mergeCell ref="LOM1:LOU1"/>
    <mergeCell ref="LOV1:LPD1"/>
    <mergeCell ref="LPE1:LPM1"/>
    <mergeCell ref="LMB1:LMJ1"/>
    <mergeCell ref="LMK1:LMS1"/>
    <mergeCell ref="LMT1:LNB1"/>
    <mergeCell ref="LNC1:LNK1"/>
    <mergeCell ref="LNL1:LNT1"/>
    <mergeCell ref="LKI1:LKQ1"/>
    <mergeCell ref="LKR1:LKZ1"/>
    <mergeCell ref="LLA1:LLI1"/>
    <mergeCell ref="LLJ1:LLR1"/>
    <mergeCell ref="LLS1:LMA1"/>
    <mergeCell ref="LIP1:LIX1"/>
    <mergeCell ref="LIY1:LJG1"/>
    <mergeCell ref="LJH1:LJP1"/>
    <mergeCell ref="LJQ1:LJY1"/>
    <mergeCell ref="LJZ1:LKH1"/>
    <mergeCell ref="LGW1:LHE1"/>
    <mergeCell ref="LHF1:LHN1"/>
    <mergeCell ref="LHO1:LHW1"/>
    <mergeCell ref="LHX1:LIF1"/>
    <mergeCell ref="LIG1:LIO1"/>
    <mergeCell ref="LFD1:LFL1"/>
    <mergeCell ref="LFM1:LFU1"/>
    <mergeCell ref="LFV1:LGD1"/>
    <mergeCell ref="LGE1:LGM1"/>
    <mergeCell ref="LGN1:LGV1"/>
    <mergeCell ref="LDK1:LDS1"/>
    <mergeCell ref="LDT1:LEB1"/>
    <mergeCell ref="LEC1:LEK1"/>
    <mergeCell ref="LEL1:LET1"/>
    <mergeCell ref="LEU1:LFC1"/>
    <mergeCell ref="LBR1:LBZ1"/>
    <mergeCell ref="LCA1:LCI1"/>
    <mergeCell ref="LCJ1:LCR1"/>
    <mergeCell ref="LCS1:LDA1"/>
    <mergeCell ref="LDB1:LDJ1"/>
    <mergeCell ref="KZY1:LAG1"/>
    <mergeCell ref="LAH1:LAP1"/>
    <mergeCell ref="LAQ1:LAY1"/>
    <mergeCell ref="LAZ1:LBH1"/>
    <mergeCell ref="LBI1:LBQ1"/>
    <mergeCell ref="KYF1:KYN1"/>
    <mergeCell ref="KYO1:KYW1"/>
    <mergeCell ref="KYX1:KZF1"/>
    <mergeCell ref="KZG1:KZO1"/>
    <mergeCell ref="KZP1:KZX1"/>
    <mergeCell ref="KWM1:KWU1"/>
    <mergeCell ref="KWV1:KXD1"/>
    <mergeCell ref="KXE1:KXM1"/>
    <mergeCell ref="KXN1:KXV1"/>
    <mergeCell ref="KXW1:KYE1"/>
    <mergeCell ref="KUT1:KVB1"/>
    <mergeCell ref="KVC1:KVK1"/>
    <mergeCell ref="KVL1:KVT1"/>
    <mergeCell ref="KVU1:KWC1"/>
    <mergeCell ref="KWD1:KWL1"/>
    <mergeCell ref="KTA1:KTI1"/>
    <mergeCell ref="KTJ1:KTR1"/>
    <mergeCell ref="KTS1:KUA1"/>
    <mergeCell ref="KUB1:KUJ1"/>
    <mergeCell ref="KUK1:KUS1"/>
    <mergeCell ref="KRH1:KRP1"/>
    <mergeCell ref="KRQ1:KRY1"/>
    <mergeCell ref="KRZ1:KSH1"/>
    <mergeCell ref="KSI1:KSQ1"/>
    <mergeCell ref="KSR1:KSZ1"/>
    <mergeCell ref="KPO1:KPW1"/>
    <mergeCell ref="KPX1:KQF1"/>
    <mergeCell ref="KQG1:KQO1"/>
    <mergeCell ref="KQP1:KQX1"/>
    <mergeCell ref="KQY1:KRG1"/>
    <mergeCell ref="KNV1:KOD1"/>
    <mergeCell ref="KOE1:KOM1"/>
    <mergeCell ref="KON1:KOV1"/>
    <mergeCell ref="KOW1:KPE1"/>
    <mergeCell ref="KPF1:KPN1"/>
    <mergeCell ref="KMC1:KMK1"/>
    <mergeCell ref="KML1:KMT1"/>
    <mergeCell ref="KMU1:KNC1"/>
    <mergeCell ref="KND1:KNL1"/>
    <mergeCell ref="KNM1:KNU1"/>
    <mergeCell ref="KKJ1:KKR1"/>
    <mergeCell ref="KKS1:KLA1"/>
    <mergeCell ref="KLB1:KLJ1"/>
    <mergeCell ref="KLK1:KLS1"/>
    <mergeCell ref="KLT1:KMB1"/>
    <mergeCell ref="KIQ1:KIY1"/>
    <mergeCell ref="KIZ1:KJH1"/>
    <mergeCell ref="KJI1:KJQ1"/>
    <mergeCell ref="KJR1:KJZ1"/>
    <mergeCell ref="KKA1:KKI1"/>
    <mergeCell ref="KGX1:KHF1"/>
    <mergeCell ref="KHG1:KHO1"/>
    <mergeCell ref="KHP1:KHX1"/>
    <mergeCell ref="KHY1:KIG1"/>
    <mergeCell ref="KIH1:KIP1"/>
    <mergeCell ref="KFE1:KFM1"/>
    <mergeCell ref="KFN1:KFV1"/>
    <mergeCell ref="KFW1:KGE1"/>
    <mergeCell ref="KGF1:KGN1"/>
    <mergeCell ref="KGO1:KGW1"/>
    <mergeCell ref="KDL1:KDT1"/>
    <mergeCell ref="KDU1:KEC1"/>
    <mergeCell ref="KED1:KEL1"/>
    <mergeCell ref="KEM1:KEU1"/>
    <mergeCell ref="KEV1:KFD1"/>
    <mergeCell ref="KBS1:KCA1"/>
    <mergeCell ref="KCB1:KCJ1"/>
    <mergeCell ref="KCK1:KCS1"/>
    <mergeCell ref="KCT1:KDB1"/>
    <mergeCell ref="KDC1:KDK1"/>
    <mergeCell ref="JZZ1:KAH1"/>
    <mergeCell ref="KAI1:KAQ1"/>
    <mergeCell ref="KAR1:KAZ1"/>
    <mergeCell ref="KBA1:KBI1"/>
    <mergeCell ref="KBJ1:KBR1"/>
    <mergeCell ref="JYG1:JYO1"/>
    <mergeCell ref="JYP1:JYX1"/>
    <mergeCell ref="JYY1:JZG1"/>
    <mergeCell ref="JZH1:JZP1"/>
    <mergeCell ref="JZQ1:JZY1"/>
    <mergeCell ref="JWN1:JWV1"/>
    <mergeCell ref="JWW1:JXE1"/>
    <mergeCell ref="JXF1:JXN1"/>
    <mergeCell ref="JXO1:JXW1"/>
    <mergeCell ref="JXX1:JYF1"/>
    <mergeCell ref="JUU1:JVC1"/>
    <mergeCell ref="JVD1:JVL1"/>
    <mergeCell ref="JVM1:JVU1"/>
    <mergeCell ref="JVV1:JWD1"/>
    <mergeCell ref="JWE1:JWM1"/>
    <mergeCell ref="JTB1:JTJ1"/>
    <mergeCell ref="JTK1:JTS1"/>
    <mergeCell ref="JTT1:JUB1"/>
    <mergeCell ref="JUC1:JUK1"/>
    <mergeCell ref="JUL1:JUT1"/>
    <mergeCell ref="JRI1:JRQ1"/>
    <mergeCell ref="JRR1:JRZ1"/>
    <mergeCell ref="JSA1:JSI1"/>
    <mergeCell ref="JSJ1:JSR1"/>
    <mergeCell ref="JSS1:JTA1"/>
    <mergeCell ref="JPP1:JPX1"/>
    <mergeCell ref="JPY1:JQG1"/>
    <mergeCell ref="JQH1:JQP1"/>
    <mergeCell ref="JQQ1:JQY1"/>
    <mergeCell ref="JQZ1:JRH1"/>
    <mergeCell ref="JNW1:JOE1"/>
    <mergeCell ref="JOF1:JON1"/>
    <mergeCell ref="JOO1:JOW1"/>
    <mergeCell ref="JOX1:JPF1"/>
    <mergeCell ref="JPG1:JPO1"/>
    <mergeCell ref="JMD1:JML1"/>
    <mergeCell ref="JMM1:JMU1"/>
    <mergeCell ref="JMV1:JND1"/>
    <mergeCell ref="JNE1:JNM1"/>
    <mergeCell ref="JNN1:JNV1"/>
    <mergeCell ref="JKK1:JKS1"/>
    <mergeCell ref="JKT1:JLB1"/>
    <mergeCell ref="JLC1:JLK1"/>
    <mergeCell ref="JLL1:JLT1"/>
    <mergeCell ref="JLU1:JMC1"/>
    <mergeCell ref="JIR1:JIZ1"/>
    <mergeCell ref="JJA1:JJI1"/>
    <mergeCell ref="JJJ1:JJR1"/>
    <mergeCell ref="JJS1:JKA1"/>
    <mergeCell ref="JKB1:JKJ1"/>
    <mergeCell ref="JGY1:JHG1"/>
    <mergeCell ref="JHH1:JHP1"/>
    <mergeCell ref="JHQ1:JHY1"/>
    <mergeCell ref="JHZ1:JIH1"/>
    <mergeCell ref="JII1:JIQ1"/>
    <mergeCell ref="JFF1:JFN1"/>
    <mergeCell ref="JFO1:JFW1"/>
    <mergeCell ref="JFX1:JGF1"/>
    <mergeCell ref="JGG1:JGO1"/>
    <mergeCell ref="JGP1:JGX1"/>
    <mergeCell ref="JDM1:JDU1"/>
    <mergeCell ref="JDV1:JED1"/>
    <mergeCell ref="JEE1:JEM1"/>
    <mergeCell ref="JEN1:JEV1"/>
    <mergeCell ref="JEW1:JFE1"/>
    <mergeCell ref="JBT1:JCB1"/>
    <mergeCell ref="JCC1:JCK1"/>
    <mergeCell ref="JCL1:JCT1"/>
    <mergeCell ref="JCU1:JDC1"/>
    <mergeCell ref="JDD1:JDL1"/>
    <mergeCell ref="JAA1:JAI1"/>
    <mergeCell ref="JAJ1:JAR1"/>
    <mergeCell ref="JAS1:JBA1"/>
    <mergeCell ref="JBB1:JBJ1"/>
    <mergeCell ref="JBK1:JBS1"/>
    <mergeCell ref="IYH1:IYP1"/>
    <mergeCell ref="IYQ1:IYY1"/>
    <mergeCell ref="IYZ1:IZH1"/>
    <mergeCell ref="IZI1:IZQ1"/>
    <mergeCell ref="IZR1:IZZ1"/>
    <mergeCell ref="IWO1:IWW1"/>
    <mergeCell ref="IWX1:IXF1"/>
    <mergeCell ref="IXG1:IXO1"/>
    <mergeCell ref="IXP1:IXX1"/>
    <mergeCell ref="IXY1:IYG1"/>
    <mergeCell ref="IUV1:IVD1"/>
    <mergeCell ref="IVE1:IVM1"/>
    <mergeCell ref="IVN1:IVV1"/>
    <mergeCell ref="IVW1:IWE1"/>
    <mergeCell ref="IWF1:IWN1"/>
    <mergeCell ref="ITC1:ITK1"/>
    <mergeCell ref="ITL1:ITT1"/>
    <mergeCell ref="ITU1:IUC1"/>
    <mergeCell ref="IUD1:IUL1"/>
    <mergeCell ref="IUM1:IUU1"/>
    <mergeCell ref="IRJ1:IRR1"/>
    <mergeCell ref="IRS1:ISA1"/>
    <mergeCell ref="ISB1:ISJ1"/>
    <mergeCell ref="ISK1:ISS1"/>
    <mergeCell ref="IST1:ITB1"/>
    <mergeCell ref="IPQ1:IPY1"/>
    <mergeCell ref="IPZ1:IQH1"/>
    <mergeCell ref="IQI1:IQQ1"/>
    <mergeCell ref="IQR1:IQZ1"/>
    <mergeCell ref="IRA1:IRI1"/>
    <mergeCell ref="INX1:IOF1"/>
    <mergeCell ref="IOG1:IOO1"/>
    <mergeCell ref="IOP1:IOX1"/>
    <mergeCell ref="IOY1:IPG1"/>
    <mergeCell ref="IPH1:IPP1"/>
    <mergeCell ref="IME1:IMM1"/>
    <mergeCell ref="IMN1:IMV1"/>
    <mergeCell ref="IMW1:INE1"/>
    <mergeCell ref="INF1:INN1"/>
    <mergeCell ref="INO1:INW1"/>
    <mergeCell ref="IKL1:IKT1"/>
    <mergeCell ref="IKU1:ILC1"/>
    <mergeCell ref="ILD1:ILL1"/>
    <mergeCell ref="ILM1:ILU1"/>
    <mergeCell ref="ILV1:IMD1"/>
    <mergeCell ref="IIS1:IJA1"/>
    <mergeCell ref="IJB1:IJJ1"/>
    <mergeCell ref="IJK1:IJS1"/>
    <mergeCell ref="IJT1:IKB1"/>
    <mergeCell ref="IKC1:IKK1"/>
    <mergeCell ref="IGZ1:IHH1"/>
    <mergeCell ref="IHI1:IHQ1"/>
    <mergeCell ref="IHR1:IHZ1"/>
    <mergeCell ref="IIA1:III1"/>
    <mergeCell ref="IIJ1:IIR1"/>
    <mergeCell ref="IFG1:IFO1"/>
    <mergeCell ref="IFP1:IFX1"/>
    <mergeCell ref="IFY1:IGG1"/>
    <mergeCell ref="IGH1:IGP1"/>
    <mergeCell ref="IGQ1:IGY1"/>
    <mergeCell ref="IDN1:IDV1"/>
    <mergeCell ref="IDW1:IEE1"/>
    <mergeCell ref="IEF1:IEN1"/>
    <mergeCell ref="IEO1:IEW1"/>
    <mergeCell ref="IEX1:IFF1"/>
    <mergeCell ref="IBU1:ICC1"/>
    <mergeCell ref="ICD1:ICL1"/>
    <mergeCell ref="ICM1:ICU1"/>
    <mergeCell ref="ICV1:IDD1"/>
    <mergeCell ref="IDE1:IDM1"/>
    <mergeCell ref="IAB1:IAJ1"/>
    <mergeCell ref="IAK1:IAS1"/>
    <mergeCell ref="IAT1:IBB1"/>
    <mergeCell ref="IBC1:IBK1"/>
    <mergeCell ref="IBL1:IBT1"/>
    <mergeCell ref="HYI1:HYQ1"/>
    <mergeCell ref="HYR1:HYZ1"/>
    <mergeCell ref="HZA1:HZI1"/>
    <mergeCell ref="HZJ1:HZR1"/>
    <mergeCell ref="HZS1:IAA1"/>
    <mergeCell ref="HWP1:HWX1"/>
    <mergeCell ref="HWY1:HXG1"/>
    <mergeCell ref="HXH1:HXP1"/>
    <mergeCell ref="HXQ1:HXY1"/>
    <mergeCell ref="HXZ1:HYH1"/>
    <mergeCell ref="HUW1:HVE1"/>
    <mergeCell ref="HVF1:HVN1"/>
    <mergeCell ref="HVO1:HVW1"/>
    <mergeCell ref="HVX1:HWF1"/>
    <mergeCell ref="HWG1:HWO1"/>
    <mergeCell ref="HTD1:HTL1"/>
    <mergeCell ref="HTM1:HTU1"/>
    <mergeCell ref="HTV1:HUD1"/>
    <mergeCell ref="HUE1:HUM1"/>
    <mergeCell ref="HUN1:HUV1"/>
    <mergeCell ref="HRK1:HRS1"/>
    <mergeCell ref="HRT1:HSB1"/>
    <mergeCell ref="HSC1:HSK1"/>
    <mergeCell ref="HSL1:HST1"/>
    <mergeCell ref="HSU1:HTC1"/>
    <mergeCell ref="HPR1:HPZ1"/>
    <mergeCell ref="HQA1:HQI1"/>
    <mergeCell ref="HQJ1:HQR1"/>
    <mergeCell ref="HQS1:HRA1"/>
    <mergeCell ref="HRB1:HRJ1"/>
    <mergeCell ref="HNY1:HOG1"/>
    <mergeCell ref="HOH1:HOP1"/>
    <mergeCell ref="HOQ1:HOY1"/>
    <mergeCell ref="HOZ1:HPH1"/>
    <mergeCell ref="HPI1:HPQ1"/>
    <mergeCell ref="HMF1:HMN1"/>
    <mergeCell ref="HMO1:HMW1"/>
    <mergeCell ref="HMX1:HNF1"/>
    <mergeCell ref="HNG1:HNO1"/>
    <mergeCell ref="HNP1:HNX1"/>
    <mergeCell ref="HKM1:HKU1"/>
    <mergeCell ref="HKV1:HLD1"/>
    <mergeCell ref="HLE1:HLM1"/>
    <mergeCell ref="HLN1:HLV1"/>
    <mergeCell ref="HLW1:HME1"/>
    <mergeCell ref="HIT1:HJB1"/>
    <mergeCell ref="HJC1:HJK1"/>
    <mergeCell ref="HJL1:HJT1"/>
    <mergeCell ref="HJU1:HKC1"/>
    <mergeCell ref="HKD1:HKL1"/>
    <mergeCell ref="HHA1:HHI1"/>
    <mergeCell ref="HHJ1:HHR1"/>
    <mergeCell ref="HHS1:HIA1"/>
    <mergeCell ref="HIB1:HIJ1"/>
    <mergeCell ref="HIK1:HIS1"/>
    <mergeCell ref="HFH1:HFP1"/>
    <mergeCell ref="HFQ1:HFY1"/>
    <mergeCell ref="HFZ1:HGH1"/>
    <mergeCell ref="HGI1:HGQ1"/>
    <mergeCell ref="HGR1:HGZ1"/>
    <mergeCell ref="HDO1:HDW1"/>
    <mergeCell ref="HDX1:HEF1"/>
    <mergeCell ref="HEG1:HEO1"/>
    <mergeCell ref="HEP1:HEX1"/>
    <mergeCell ref="HEY1:HFG1"/>
    <mergeCell ref="HBV1:HCD1"/>
    <mergeCell ref="HCE1:HCM1"/>
    <mergeCell ref="HCN1:HCV1"/>
    <mergeCell ref="HCW1:HDE1"/>
    <mergeCell ref="HDF1:HDN1"/>
    <mergeCell ref="HAC1:HAK1"/>
    <mergeCell ref="HAL1:HAT1"/>
    <mergeCell ref="HAU1:HBC1"/>
    <mergeCell ref="HBD1:HBL1"/>
    <mergeCell ref="HBM1:HBU1"/>
    <mergeCell ref="GYJ1:GYR1"/>
    <mergeCell ref="GYS1:GZA1"/>
    <mergeCell ref="GZB1:GZJ1"/>
    <mergeCell ref="GZK1:GZS1"/>
    <mergeCell ref="GZT1:HAB1"/>
    <mergeCell ref="GWQ1:GWY1"/>
    <mergeCell ref="GWZ1:GXH1"/>
    <mergeCell ref="GXI1:GXQ1"/>
    <mergeCell ref="GXR1:GXZ1"/>
    <mergeCell ref="GYA1:GYI1"/>
    <mergeCell ref="GUX1:GVF1"/>
    <mergeCell ref="GVG1:GVO1"/>
    <mergeCell ref="GVP1:GVX1"/>
    <mergeCell ref="GVY1:GWG1"/>
    <mergeCell ref="GWH1:GWP1"/>
    <mergeCell ref="GTE1:GTM1"/>
    <mergeCell ref="GTN1:GTV1"/>
    <mergeCell ref="GTW1:GUE1"/>
    <mergeCell ref="GUF1:GUN1"/>
    <mergeCell ref="GUO1:GUW1"/>
    <mergeCell ref="GRL1:GRT1"/>
    <mergeCell ref="GRU1:GSC1"/>
    <mergeCell ref="GSD1:GSL1"/>
    <mergeCell ref="GSM1:GSU1"/>
    <mergeCell ref="GSV1:GTD1"/>
    <mergeCell ref="GPS1:GQA1"/>
    <mergeCell ref="GQB1:GQJ1"/>
    <mergeCell ref="GQK1:GQS1"/>
    <mergeCell ref="GQT1:GRB1"/>
    <mergeCell ref="GRC1:GRK1"/>
    <mergeCell ref="GNZ1:GOH1"/>
    <mergeCell ref="GOI1:GOQ1"/>
    <mergeCell ref="GOR1:GOZ1"/>
    <mergeCell ref="GPA1:GPI1"/>
    <mergeCell ref="GPJ1:GPR1"/>
    <mergeCell ref="GMG1:GMO1"/>
    <mergeCell ref="GMP1:GMX1"/>
    <mergeCell ref="GMY1:GNG1"/>
    <mergeCell ref="GNH1:GNP1"/>
    <mergeCell ref="GNQ1:GNY1"/>
    <mergeCell ref="GKN1:GKV1"/>
    <mergeCell ref="GKW1:GLE1"/>
    <mergeCell ref="GLF1:GLN1"/>
    <mergeCell ref="GLO1:GLW1"/>
    <mergeCell ref="GLX1:GMF1"/>
    <mergeCell ref="GIU1:GJC1"/>
    <mergeCell ref="GJD1:GJL1"/>
    <mergeCell ref="GJM1:GJU1"/>
    <mergeCell ref="GJV1:GKD1"/>
    <mergeCell ref="GKE1:GKM1"/>
    <mergeCell ref="GHB1:GHJ1"/>
    <mergeCell ref="GHK1:GHS1"/>
    <mergeCell ref="GHT1:GIB1"/>
    <mergeCell ref="GIC1:GIK1"/>
    <mergeCell ref="GIL1:GIT1"/>
    <mergeCell ref="GFI1:GFQ1"/>
    <mergeCell ref="GFR1:GFZ1"/>
    <mergeCell ref="GGA1:GGI1"/>
    <mergeCell ref="GGJ1:GGR1"/>
    <mergeCell ref="GGS1:GHA1"/>
    <mergeCell ref="GDP1:GDX1"/>
    <mergeCell ref="GDY1:GEG1"/>
    <mergeCell ref="GEH1:GEP1"/>
    <mergeCell ref="GEQ1:GEY1"/>
    <mergeCell ref="GEZ1:GFH1"/>
    <mergeCell ref="GBW1:GCE1"/>
    <mergeCell ref="GCF1:GCN1"/>
    <mergeCell ref="GCO1:GCW1"/>
    <mergeCell ref="GCX1:GDF1"/>
    <mergeCell ref="GDG1:GDO1"/>
    <mergeCell ref="GAD1:GAL1"/>
    <mergeCell ref="GAM1:GAU1"/>
    <mergeCell ref="GAV1:GBD1"/>
    <mergeCell ref="GBE1:GBM1"/>
    <mergeCell ref="GBN1:GBV1"/>
    <mergeCell ref="FYK1:FYS1"/>
    <mergeCell ref="FYT1:FZB1"/>
    <mergeCell ref="FZC1:FZK1"/>
    <mergeCell ref="FZL1:FZT1"/>
    <mergeCell ref="FZU1:GAC1"/>
    <mergeCell ref="FWR1:FWZ1"/>
    <mergeCell ref="FXA1:FXI1"/>
    <mergeCell ref="FXJ1:FXR1"/>
    <mergeCell ref="FXS1:FYA1"/>
    <mergeCell ref="FYB1:FYJ1"/>
    <mergeCell ref="FUY1:FVG1"/>
    <mergeCell ref="FVH1:FVP1"/>
    <mergeCell ref="FVQ1:FVY1"/>
    <mergeCell ref="FVZ1:FWH1"/>
    <mergeCell ref="FWI1:FWQ1"/>
    <mergeCell ref="FTF1:FTN1"/>
    <mergeCell ref="FTO1:FTW1"/>
    <mergeCell ref="FTX1:FUF1"/>
    <mergeCell ref="FUG1:FUO1"/>
    <mergeCell ref="FUP1:FUX1"/>
    <mergeCell ref="FRM1:FRU1"/>
    <mergeCell ref="FRV1:FSD1"/>
    <mergeCell ref="FSE1:FSM1"/>
    <mergeCell ref="FSN1:FSV1"/>
    <mergeCell ref="FSW1:FTE1"/>
    <mergeCell ref="FPT1:FQB1"/>
    <mergeCell ref="FQC1:FQK1"/>
    <mergeCell ref="FQL1:FQT1"/>
    <mergeCell ref="FQU1:FRC1"/>
    <mergeCell ref="FRD1:FRL1"/>
    <mergeCell ref="FOA1:FOI1"/>
    <mergeCell ref="FOJ1:FOR1"/>
    <mergeCell ref="FOS1:FPA1"/>
    <mergeCell ref="FPB1:FPJ1"/>
    <mergeCell ref="FPK1:FPS1"/>
    <mergeCell ref="FMH1:FMP1"/>
    <mergeCell ref="FMQ1:FMY1"/>
    <mergeCell ref="FMZ1:FNH1"/>
    <mergeCell ref="FNI1:FNQ1"/>
    <mergeCell ref="FNR1:FNZ1"/>
    <mergeCell ref="FKO1:FKW1"/>
    <mergeCell ref="FKX1:FLF1"/>
    <mergeCell ref="FLG1:FLO1"/>
    <mergeCell ref="FLP1:FLX1"/>
    <mergeCell ref="FLY1:FMG1"/>
    <mergeCell ref="FIV1:FJD1"/>
    <mergeCell ref="FJE1:FJM1"/>
    <mergeCell ref="FJN1:FJV1"/>
    <mergeCell ref="FJW1:FKE1"/>
    <mergeCell ref="FKF1:FKN1"/>
    <mergeCell ref="FHC1:FHK1"/>
    <mergeCell ref="FHL1:FHT1"/>
    <mergeCell ref="FHU1:FIC1"/>
    <mergeCell ref="FID1:FIL1"/>
    <mergeCell ref="FIM1:FIU1"/>
    <mergeCell ref="FFJ1:FFR1"/>
    <mergeCell ref="FFS1:FGA1"/>
    <mergeCell ref="FGB1:FGJ1"/>
    <mergeCell ref="FGK1:FGS1"/>
    <mergeCell ref="FGT1:FHB1"/>
    <mergeCell ref="FDQ1:FDY1"/>
    <mergeCell ref="FDZ1:FEH1"/>
    <mergeCell ref="FEI1:FEQ1"/>
    <mergeCell ref="FER1:FEZ1"/>
    <mergeCell ref="FFA1:FFI1"/>
    <mergeCell ref="FBX1:FCF1"/>
    <mergeCell ref="FCG1:FCO1"/>
    <mergeCell ref="FCP1:FCX1"/>
    <mergeCell ref="FCY1:FDG1"/>
    <mergeCell ref="FDH1:FDP1"/>
    <mergeCell ref="FAE1:FAM1"/>
    <mergeCell ref="FAN1:FAV1"/>
    <mergeCell ref="FAW1:FBE1"/>
    <mergeCell ref="FBF1:FBN1"/>
    <mergeCell ref="FBO1:FBW1"/>
    <mergeCell ref="EYL1:EYT1"/>
    <mergeCell ref="EYU1:EZC1"/>
    <mergeCell ref="EZD1:EZL1"/>
    <mergeCell ref="EZM1:EZU1"/>
    <mergeCell ref="EZV1:FAD1"/>
    <mergeCell ref="EWS1:EXA1"/>
    <mergeCell ref="EXB1:EXJ1"/>
    <mergeCell ref="EXK1:EXS1"/>
    <mergeCell ref="EXT1:EYB1"/>
    <mergeCell ref="EYC1:EYK1"/>
    <mergeCell ref="EUZ1:EVH1"/>
    <mergeCell ref="EVI1:EVQ1"/>
    <mergeCell ref="EVR1:EVZ1"/>
    <mergeCell ref="EWA1:EWI1"/>
    <mergeCell ref="EWJ1:EWR1"/>
    <mergeCell ref="ETG1:ETO1"/>
    <mergeCell ref="ETP1:ETX1"/>
    <mergeCell ref="ETY1:EUG1"/>
    <mergeCell ref="EUH1:EUP1"/>
    <mergeCell ref="EUQ1:EUY1"/>
    <mergeCell ref="ERN1:ERV1"/>
    <mergeCell ref="ERW1:ESE1"/>
    <mergeCell ref="ESF1:ESN1"/>
    <mergeCell ref="ESO1:ESW1"/>
    <mergeCell ref="ESX1:ETF1"/>
    <mergeCell ref="EPU1:EQC1"/>
    <mergeCell ref="EQD1:EQL1"/>
    <mergeCell ref="EQM1:EQU1"/>
    <mergeCell ref="EQV1:ERD1"/>
    <mergeCell ref="ERE1:ERM1"/>
    <mergeCell ref="EOB1:EOJ1"/>
    <mergeCell ref="EOK1:EOS1"/>
    <mergeCell ref="EOT1:EPB1"/>
    <mergeCell ref="EPC1:EPK1"/>
    <mergeCell ref="EPL1:EPT1"/>
    <mergeCell ref="EMI1:EMQ1"/>
    <mergeCell ref="EMR1:EMZ1"/>
    <mergeCell ref="ENA1:ENI1"/>
    <mergeCell ref="ENJ1:ENR1"/>
    <mergeCell ref="ENS1:EOA1"/>
    <mergeCell ref="EKP1:EKX1"/>
    <mergeCell ref="EKY1:ELG1"/>
    <mergeCell ref="ELH1:ELP1"/>
    <mergeCell ref="ELQ1:ELY1"/>
    <mergeCell ref="ELZ1:EMH1"/>
    <mergeCell ref="EIW1:EJE1"/>
    <mergeCell ref="EJF1:EJN1"/>
    <mergeCell ref="EJO1:EJW1"/>
    <mergeCell ref="EJX1:EKF1"/>
    <mergeCell ref="EKG1:EKO1"/>
    <mergeCell ref="EHD1:EHL1"/>
    <mergeCell ref="EHM1:EHU1"/>
    <mergeCell ref="EHV1:EID1"/>
    <mergeCell ref="EIE1:EIM1"/>
    <mergeCell ref="EIN1:EIV1"/>
    <mergeCell ref="EFK1:EFS1"/>
    <mergeCell ref="EFT1:EGB1"/>
    <mergeCell ref="EGC1:EGK1"/>
    <mergeCell ref="EGL1:EGT1"/>
    <mergeCell ref="EGU1:EHC1"/>
    <mergeCell ref="EDR1:EDZ1"/>
    <mergeCell ref="EEA1:EEI1"/>
    <mergeCell ref="EEJ1:EER1"/>
    <mergeCell ref="EES1:EFA1"/>
    <mergeCell ref="EFB1:EFJ1"/>
    <mergeCell ref="EBY1:ECG1"/>
    <mergeCell ref="ECH1:ECP1"/>
    <mergeCell ref="ECQ1:ECY1"/>
    <mergeCell ref="ECZ1:EDH1"/>
    <mergeCell ref="EDI1:EDQ1"/>
    <mergeCell ref="EAF1:EAN1"/>
    <mergeCell ref="EAO1:EAW1"/>
    <mergeCell ref="EAX1:EBF1"/>
    <mergeCell ref="EBG1:EBO1"/>
    <mergeCell ref="EBP1:EBX1"/>
    <mergeCell ref="DYM1:DYU1"/>
    <mergeCell ref="DYV1:DZD1"/>
    <mergeCell ref="DZE1:DZM1"/>
    <mergeCell ref="DZN1:DZV1"/>
    <mergeCell ref="DZW1:EAE1"/>
    <mergeCell ref="DWT1:DXB1"/>
    <mergeCell ref="DXC1:DXK1"/>
    <mergeCell ref="DXL1:DXT1"/>
    <mergeCell ref="DXU1:DYC1"/>
    <mergeCell ref="DYD1:DYL1"/>
    <mergeCell ref="DVA1:DVI1"/>
    <mergeCell ref="DVJ1:DVR1"/>
    <mergeCell ref="DVS1:DWA1"/>
    <mergeCell ref="DWB1:DWJ1"/>
    <mergeCell ref="DWK1:DWS1"/>
    <mergeCell ref="DTH1:DTP1"/>
    <mergeCell ref="DTQ1:DTY1"/>
    <mergeCell ref="DTZ1:DUH1"/>
    <mergeCell ref="DUI1:DUQ1"/>
    <mergeCell ref="DUR1:DUZ1"/>
    <mergeCell ref="DRO1:DRW1"/>
    <mergeCell ref="DRX1:DSF1"/>
    <mergeCell ref="DSG1:DSO1"/>
    <mergeCell ref="DSP1:DSX1"/>
    <mergeCell ref="DSY1:DTG1"/>
    <mergeCell ref="DPV1:DQD1"/>
    <mergeCell ref="DQE1:DQM1"/>
    <mergeCell ref="DQN1:DQV1"/>
    <mergeCell ref="DQW1:DRE1"/>
    <mergeCell ref="DRF1:DRN1"/>
    <mergeCell ref="DOC1:DOK1"/>
    <mergeCell ref="DOL1:DOT1"/>
    <mergeCell ref="DOU1:DPC1"/>
    <mergeCell ref="DPD1:DPL1"/>
    <mergeCell ref="DPM1:DPU1"/>
    <mergeCell ref="DMJ1:DMR1"/>
    <mergeCell ref="DMS1:DNA1"/>
    <mergeCell ref="DNB1:DNJ1"/>
    <mergeCell ref="DNK1:DNS1"/>
    <mergeCell ref="DNT1:DOB1"/>
    <mergeCell ref="DKQ1:DKY1"/>
    <mergeCell ref="DKZ1:DLH1"/>
    <mergeCell ref="DLI1:DLQ1"/>
    <mergeCell ref="DLR1:DLZ1"/>
    <mergeCell ref="DMA1:DMI1"/>
    <mergeCell ref="DIX1:DJF1"/>
    <mergeCell ref="DJG1:DJO1"/>
    <mergeCell ref="DJP1:DJX1"/>
    <mergeCell ref="DJY1:DKG1"/>
    <mergeCell ref="DKH1:DKP1"/>
    <mergeCell ref="DHE1:DHM1"/>
    <mergeCell ref="DHN1:DHV1"/>
    <mergeCell ref="DHW1:DIE1"/>
    <mergeCell ref="DIF1:DIN1"/>
    <mergeCell ref="DIO1:DIW1"/>
    <mergeCell ref="DFL1:DFT1"/>
    <mergeCell ref="DFU1:DGC1"/>
    <mergeCell ref="DGD1:DGL1"/>
    <mergeCell ref="DGM1:DGU1"/>
    <mergeCell ref="DGV1:DHD1"/>
    <mergeCell ref="DDS1:DEA1"/>
    <mergeCell ref="DEB1:DEJ1"/>
    <mergeCell ref="DEK1:DES1"/>
    <mergeCell ref="DET1:DFB1"/>
    <mergeCell ref="DFC1:DFK1"/>
    <mergeCell ref="DBZ1:DCH1"/>
    <mergeCell ref="DCI1:DCQ1"/>
    <mergeCell ref="DCR1:DCZ1"/>
    <mergeCell ref="DDA1:DDI1"/>
    <mergeCell ref="DDJ1:DDR1"/>
    <mergeCell ref="DAG1:DAO1"/>
    <mergeCell ref="DAP1:DAX1"/>
    <mergeCell ref="DAY1:DBG1"/>
    <mergeCell ref="DBH1:DBP1"/>
    <mergeCell ref="DBQ1:DBY1"/>
    <mergeCell ref="CYN1:CYV1"/>
    <mergeCell ref="CYW1:CZE1"/>
    <mergeCell ref="CZF1:CZN1"/>
    <mergeCell ref="CZO1:CZW1"/>
    <mergeCell ref="CZX1:DAF1"/>
    <mergeCell ref="CWU1:CXC1"/>
    <mergeCell ref="CXD1:CXL1"/>
    <mergeCell ref="CXM1:CXU1"/>
    <mergeCell ref="CXV1:CYD1"/>
    <mergeCell ref="CYE1:CYM1"/>
    <mergeCell ref="CVB1:CVJ1"/>
    <mergeCell ref="CVK1:CVS1"/>
    <mergeCell ref="CVT1:CWB1"/>
    <mergeCell ref="CWC1:CWK1"/>
    <mergeCell ref="CWL1:CWT1"/>
    <mergeCell ref="CTI1:CTQ1"/>
    <mergeCell ref="CTR1:CTZ1"/>
    <mergeCell ref="CUA1:CUI1"/>
    <mergeCell ref="CUJ1:CUR1"/>
    <mergeCell ref="CUS1:CVA1"/>
    <mergeCell ref="CRP1:CRX1"/>
    <mergeCell ref="CRY1:CSG1"/>
    <mergeCell ref="CSH1:CSP1"/>
    <mergeCell ref="CSQ1:CSY1"/>
    <mergeCell ref="CSZ1:CTH1"/>
    <mergeCell ref="CPW1:CQE1"/>
    <mergeCell ref="CQF1:CQN1"/>
    <mergeCell ref="CQO1:CQW1"/>
    <mergeCell ref="CQX1:CRF1"/>
    <mergeCell ref="CRG1:CRO1"/>
    <mergeCell ref="COD1:COL1"/>
    <mergeCell ref="COM1:COU1"/>
    <mergeCell ref="COV1:CPD1"/>
    <mergeCell ref="CPE1:CPM1"/>
    <mergeCell ref="CPN1:CPV1"/>
    <mergeCell ref="CMK1:CMS1"/>
    <mergeCell ref="CMT1:CNB1"/>
    <mergeCell ref="CNC1:CNK1"/>
    <mergeCell ref="CNL1:CNT1"/>
    <mergeCell ref="CNU1:COC1"/>
    <mergeCell ref="CKR1:CKZ1"/>
    <mergeCell ref="CLA1:CLI1"/>
    <mergeCell ref="CLJ1:CLR1"/>
    <mergeCell ref="CLS1:CMA1"/>
    <mergeCell ref="CMB1:CMJ1"/>
    <mergeCell ref="CIY1:CJG1"/>
    <mergeCell ref="CJH1:CJP1"/>
    <mergeCell ref="CJQ1:CJY1"/>
    <mergeCell ref="CJZ1:CKH1"/>
    <mergeCell ref="CKI1:CKQ1"/>
    <mergeCell ref="CHF1:CHN1"/>
    <mergeCell ref="CHO1:CHW1"/>
    <mergeCell ref="CHX1:CIF1"/>
    <mergeCell ref="CIG1:CIO1"/>
    <mergeCell ref="CIP1:CIX1"/>
    <mergeCell ref="CFM1:CFU1"/>
    <mergeCell ref="CFV1:CGD1"/>
    <mergeCell ref="CGE1:CGM1"/>
    <mergeCell ref="CGN1:CGV1"/>
    <mergeCell ref="CGW1:CHE1"/>
    <mergeCell ref="CDT1:CEB1"/>
    <mergeCell ref="CEC1:CEK1"/>
    <mergeCell ref="CEL1:CET1"/>
    <mergeCell ref="CEU1:CFC1"/>
    <mergeCell ref="CFD1:CFL1"/>
    <mergeCell ref="CCA1:CCI1"/>
    <mergeCell ref="CCJ1:CCR1"/>
    <mergeCell ref="CCS1:CDA1"/>
    <mergeCell ref="CDB1:CDJ1"/>
    <mergeCell ref="CDK1:CDS1"/>
    <mergeCell ref="CAH1:CAP1"/>
    <mergeCell ref="CAQ1:CAY1"/>
    <mergeCell ref="CAZ1:CBH1"/>
    <mergeCell ref="CBI1:CBQ1"/>
    <mergeCell ref="CBR1:CBZ1"/>
    <mergeCell ref="BYO1:BYW1"/>
    <mergeCell ref="BYX1:BZF1"/>
    <mergeCell ref="BZG1:BZO1"/>
    <mergeCell ref="BZP1:BZX1"/>
    <mergeCell ref="BZY1:CAG1"/>
    <mergeCell ref="BWV1:BXD1"/>
    <mergeCell ref="BXE1:BXM1"/>
    <mergeCell ref="BXN1:BXV1"/>
    <mergeCell ref="BXW1:BYE1"/>
    <mergeCell ref="BYF1:BYN1"/>
    <mergeCell ref="BVC1:BVK1"/>
    <mergeCell ref="BVL1:BVT1"/>
    <mergeCell ref="BVU1:BWC1"/>
    <mergeCell ref="BWD1:BWL1"/>
    <mergeCell ref="BWM1:BWU1"/>
    <mergeCell ref="BTJ1:BTR1"/>
    <mergeCell ref="BTS1:BUA1"/>
    <mergeCell ref="BUB1:BUJ1"/>
    <mergeCell ref="BUK1:BUS1"/>
    <mergeCell ref="BUT1:BVB1"/>
    <mergeCell ref="BRQ1:BRY1"/>
    <mergeCell ref="BRZ1:BSH1"/>
    <mergeCell ref="BSI1:BSQ1"/>
    <mergeCell ref="BSR1:BSZ1"/>
    <mergeCell ref="BTA1:BTI1"/>
    <mergeCell ref="BPX1:BQF1"/>
    <mergeCell ref="BQG1:BQO1"/>
    <mergeCell ref="BQP1:BQX1"/>
    <mergeCell ref="BQY1:BRG1"/>
    <mergeCell ref="BRH1:BRP1"/>
    <mergeCell ref="BOE1:BOM1"/>
    <mergeCell ref="BON1:BOV1"/>
    <mergeCell ref="BOW1:BPE1"/>
    <mergeCell ref="BPF1:BPN1"/>
    <mergeCell ref="BPO1:BPW1"/>
    <mergeCell ref="BML1:BMT1"/>
    <mergeCell ref="BMU1:BNC1"/>
    <mergeCell ref="BND1:BNL1"/>
    <mergeCell ref="BNM1:BNU1"/>
    <mergeCell ref="BNV1:BOD1"/>
    <mergeCell ref="BKS1:BLA1"/>
    <mergeCell ref="BLB1:BLJ1"/>
    <mergeCell ref="BLK1:BLS1"/>
    <mergeCell ref="BLT1:BMB1"/>
    <mergeCell ref="BMC1:BMK1"/>
    <mergeCell ref="BIZ1:BJH1"/>
    <mergeCell ref="BJI1:BJQ1"/>
    <mergeCell ref="BJR1:BJZ1"/>
    <mergeCell ref="BKA1:BKI1"/>
    <mergeCell ref="BKJ1:BKR1"/>
    <mergeCell ref="BHG1:BHO1"/>
    <mergeCell ref="BHP1:BHX1"/>
    <mergeCell ref="BHY1:BIG1"/>
    <mergeCell ref="BIH1:BIP1"/>
    <mergeCell ref="BIQ1:BIY1"/>
    <mergeCell ref="BFN1:BFV1"/>
    <mergeCell ref="BFW1:BGE1"/>
    <mergeCell ref="BGF1:BGN1"/>
    <mergeCell ref="BGO1:BGW1"/>
    <mergeCell ref="BGX1:BHF1"/>
    <mergeCell ref="BDU1:BEC1"/>
    <mergeCell ref="BED1:BEL1"/>
    <mergeCell ref="BEM1:BEU1"/>
    <mergeCell ref="BEV1:BFD1"/>
    <mergeCell ref="BFE1:BFM1"/>
    <mergeCell ref="BCB1:BCJ1"/>
    <mergeCell ref="BCK1:BCS1"/>
    <mergeCell ref="BCT1:BDB1"/>
    <mergeCell ref="BDC1:BDK1"/>
    <mergeCell ref="BDL1:BDT1"/>
    <mergeCell ref="BAI1:BAQ1"/>
    <mergeCell ref="BAR1:BAZ1"/>
    <mergeCell ref="BBA1:BBI1"/>
    <mergeCell ref="BBJ1:BBR1"/>
    <mergeCell ref="BBS1:BCA1"/>
    <mergeCell ref="AYP1:AYX1"/>
    <mergeCell ref="AYY1:AZG1"/>
    <mergeCell ref="AZH1:AZP1"/>
    <mergeCell ref="AZQ1:AZY1"/>
    <mergeCell ref="AZZ1:BAH1"/>
    <mergeCell ref="AWW1:AXE1"/>
    <mergeCell ref="AXF1:AXN1"/>
    <mergeCell ref="AXO1:AXW1"/>
    <mergeCell ref="AXX1:AYF1"/>
    <mergeCell ref="AYG1:AYO1"/>
    <mergeCell ref="AVD1:AVL1"/>
    <mergeCell ref="AVM1:AVU1"/>
    <mergeCell ref="AVV1:AWD1"/>
    <mergeCell ref="AWE1:AWM1"/>
    <mergeCell ref="AWN1:AWV1"/>
    <mergeCell ref="ATK1:ATS1"/>
    <mergeCell ref="ATT1:AUB1"/>
    <mergeCell ref="AUC1:AUK1"/>
    <mergeCell ref="AUL1:AUT1"/>
    <mergeCell ref="AUU1:AVC1"/>
    <mergeCell ref="ARR1:ARZ1"/>
    <mergeCell ref="ASA1:ASI1"/>
    <mergeCell ref="ASJ1:ASR1"/>
    <mergeCell ref="ASS1:ATA1"/>
    <mergeCell ref="ATB1:ATJ1"/>
    <mergeCell ref="APY1:AQG1"/>
    <mergeCell ref="AQH1:AQP1"/>
    <mergeCell ref="AQQ1:AQY1"/>
    <mergeCell ref="AQZ1:ARH1"/>
    <mergeCell ref="ARI1:ARQ1"/>
    <mergeCell ref="AOF1:AON1"/>
    <mergeCell ref="AOO1:AOW1"/>
    <mergeCell ref="AOX1:APF1"/>
    <mergeCell ref="APG1:APO1"/>
    <mergeCell ref="APP1:APX1"/>
    <mergeCell ref="AMM1:AMU1"/>
    <mergeCell ref="AMV1:AND1"/>
    <mergeCell ref="ANE1:ANM1"/>
    <mergeCell ref="ANN1:ANV1"/>
    <mergeCell ref="ANW1:AOE1"/>
    <mergeCell ref="AKT1:ALB1"/>
    <mergeCell ref="ALC1:ALK1"/>
    <mergeCell ref="ALL1:ALT1"/>
    <mergeCell ref="ALU1:AMC1"/>
    <mergeCell ref="AMD1:AML1"/>
    <mergeCell ref="AJA1:AJI1"/>
    <mergeCell ref="AJJ1:AJR1"/>
    <mergeCell ref="AJS1:AKA1"/>
    <mergeCell ref="AKB1:AKJ1"/>
    <mergeCell ref="AKK1:AKS1"/>
    <mergeCell ref="AHH1:AHP1"/>
    <mergeCell ref="AHQ1:AHY1"/>
    <mergeCell ref="AHZ1:AIH1"/>
    <mergeCell ref="AII1:AIQ1"/>
    <mergeCell ref="AIR1:AIZ1"/>
    <mergeCell ref="AFO1:AFW1"/>
    <mergeCell ref="AFX1:AGF1"/>
    <mergeCell ref="AGG1:AGO1"/>
    <mergeCell ref="AGP1:AGX1"/>
    <mergeCell ref="AGY1:AHG1"/>
    <mergeCell ref="ADV1:AED1"/>
    <mergeCell ref="AEE1:AEM1"/>
    <mergeCell ref="AEN1:AEV1"/>
    <mergeCell ref="AEW1:AFE1"/>
    <mergeCell ref="AFF1:AFN1"/>
    <mergeCell ref="OG1:OO1"/>
    <mergeCell ref="OP1:OX1"/>
    <mergeCell ref="OY1:PG1"/>
    <mergeCell ref="PH1:PP1"/>
    <mergeCell ref="PQ1:PY1"/>
    <mergeCell ref="MN1:MV1"/>
    <mergeCell ref="MW1:NE1"/>
    <mergeCell ref="NF1:NN1"/>
    <mergeCell ref="NO1:NW1"/>
    <mergeCell ref="ACC1:ACK1"/>
    <mergeCell ref="ACL1:ACT1"/>
    <mergeCell ref="ACU1:ADC1"/>
    <mergeCell ref="ADD1:ADL1"/>
    <mergeCell ref="ADM1:ADU1"/>
    <mergeCell ref="AAJ1:AAR1"/>
    <mergeCell ref="AAS1:ABA1"/>
    <mergeCell ref="ABB1:ABJ1"/>
    <mergeCell ref="ABK1:ABS1"/>
    <mergeCell ref="ABT1:ACB1"/>
    <mergeCell ref="YQ1:YY1"/>
    <mergeCell ref="YZ1:ZH1"/>
    <mergeCell ref="ZI1:ZQ1"/>
    <mergeCell ref="ZR1:ZZ1"/>
    <mergeCell ref="AAA1:AAI1"/>
    <mergeCell ref="WX1:XF1"/>
    <mergeCell ref="XG1:XO1"/>
    <mergeCell ref="XP1:XX1"/>
    <mergeCell ref="XY1:YG1"/>
    <mergeCell ref="YH1:YP1"/>
    <mergeCell ref="VE1:VM1"/>
    <mergeCell ref="VN1:VV1"/>
    <mergeCell ref="VW1:WE1"/>
    <mergeCell ref="WF1:WN1"/>
    <mergeCell ref="WO1:WW1"/>
    <mergeCell ref="TL1:TT1"/>
    <mergeCell ref="TU1:UC1"/>
    <mergeCell ref="UD1:UL1"/>
    <mergeCell ref="UM1:UU1"/>
    <mergeCell ref="UV1:VD1"/>
    <mergeCell ref="RS1:SA1"/>
    <mergeCell ref="SB1:SJ1"/>
    <mergeCell ref="SK1:SS1"/>
    <mergeCell ref="ST1:TB1"/>
    <mergeCell ref="TC1:TK1"/>
    <mergeCell ref="PZ1:QH1"/>
    <mergeCell ref="QI1:QQ1"/>
    <mergeCell ref="QR1:QZ1"/>
    <mergeCell ref="RA1:RI1"/>
    <mergeCell ref="RJ1:RR1"/>
    <mergeCell ref="NX1:OF1"/>
    <mergeCell ref="KU1:LC1"/>
    <mergeCell ref="LD1:LL1"/>
    <mergeCell ref="LM1:LU1"/>
    <mergeCell ref="LV1:MD1"/>
    <mergeCell ref="ME1:MM1"/>
    <mergeCell ref="A1:I1"/>
    <mergeCell ref="A76:C76"/>
    <mergeCell ref="D76:I76"/>
    <mergeCell ref="A75:I75"/>
    <mergeCell ref="A50:I50"/>
    <mergeCell ref="A51:I51"/>
    <mergeCell ref="A10:I10"/>
    <mergeCell ref="A2:I2"/>
    <mergeCell ref="A3:I3"/>
    <mergeCell ref="JB1:JJ1"/>
    <mergeCell ref="JK1:JS1"/>
    <mergeCell ref="JT1:KB1"/>
    <mergeCell ref="KC1:KK1"/>
    <mergeCell ref="KL1:KT1"/>
    <mergeCell ref="HI1:HQ1"/>
    <mergeCell ref="HR1:HZ1"/>
    <mergeCell ref="IA1:II1"/>
    <mergeCell ref="IJ1:IR1"/>
    <mergeCell ref="IS1:JA1"/>
    <mergeCell ref="FP1:FX1"/>
    <mergeCell ref="FY1:GG1"/>
    <mergeCell ref="GH1:GP1"/>
    <mergeCell ref="GQ1:GY1"/>
    <mergeCell ref="GZ1:HH1"/>
    <mergeCell ref="EX1:FF1"/>
    <mergeCell ref="FG1:FO1"/>
  </mergeCells>
  <pageMargins left="0.7" right="0.7" top="0.75" bottom="0.75" header="0.3" footer="0.3"/>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5890D-0DD4-4371-875C-FC1149FDF693}">
  <sheetPr>
    <tabColor theme="8" tint="0.39997558519241921"/>
  </sheetPr>
  <dimension ref="A1:AA110"/>
  <sheetViews>
    <sheetView topLeftCell="A21" zoomScale="85" zoomScaleNormal="85" zoomScaleSheetLayoutView="40" workbookViewId="0">
      <selection activeCell="N65" sqref="N65"/>
    </sheetView>
  </sheetViews>
  <sheetFormatPr defaultRowHeight="15.5" x14ac:dyDescent="0.35"/>
  <cols>
    <col min="1" max="1" width="45.23046875" customWidth="1"/>
    <col min="2" max="2" width="24.921875" customWidth="1"/>
    <col min="3" max="10" width="8.3046875" style="17" customWidth="1"/>
  </cols>
  <sheetData>
    <row r="1" spans="1:11" ht="78.75" customHeight="1" x14ac:dyDescent="0.35">
      <c r="A1" s="11" t="s">
        <v>38</v>
      </c>
      <c r="B1" s="12"/>
      <c r="C1" s="13" t="s">
        <v>29</v>
      </c>
      <c r="D1" s="13" t="s">
        <v>30</v>
      </c>
      <c r="E1" s="13" t="s">
        <v>31</v>
      </c>
      <c r="F1" s="13" t="s">
        <v>32</v>
      </c>
      <c r="G1" s="13" t="s">
        <v>33</v>
      </c>
      <c r="H1" s="13" t="s">
        <v>34</v>
      </c>
      <c r="I1" s="13" t="s">
        <v>35</v>
      </c>
      <c r="J1" s="13" t="s">
        <v>36</v>
      </c>
    </row>
    <row r="2" spans="1:11" x14ac:dyDescent="0.35">
      <c r="A2" s="10" t="s">
        <v>88</v>
      </c>
      <c r="B2" s="12" t="s">
        <v>26</v>
      </c>
      <c r="C2" s="9">
        <f>VLOOKUP($A2,$A75:$AA110, 4, FALSE)</f>
        <v>2.5099999999999998</v>
      </c>
      <c r="D2" s="9">
        <f>VLOOKUP($A2,$A75:$AA110, 5, FALSE)</f>
        <v>2.5499999999999998</v>
      </c>
      <c r="E2" s="9">
        <f>VLOOKUP($A2,$A75:$AA110, 6, FALSE)</f>
        <v>2.66</v>
      </c>
      <c r="F2" s="9">
        <f>VLOOKUP($A2,$A75:$AA110, 7, FALSE)</f>
        <v>2.46</v>
      </c>
      <c r="G2" s="9">
        <f>VLOOKUP($A2,$A75:$AA110, 8, FALSE)</f>
        <v>2.68</v>
      </c>
      <c r="H2" s="9">
        <f>VLOOKUP($A2,$A75:$AA110, 9, FALSE)</f>
        <v>2.85</v>
      </c>
      <c r="I2" s="9">
        <f>VLOOKUP($A2,$A75:$AA110, 10, FALSE)</f>
        <v>2.85</v>
      </c>
      <c r="J2" s="9">
        <f>VLOOKUP($A2,$A75:$AA110, 11, FALSE)</f>
        <v>2.29</v>
      </c>
    </row>
    <row r="3" spans="1:11" x14ac:dyDescent="0.35">
      <c r="A3" s="14"/>
      <c r="B3" s="12" t="s">
        <v>27</v>
      </c>
      <c r="C3" s="9">
        <f>VLOOKUP($A2,$A75:$AA110, 12, FALSE)</f>
        <v>3.7629115128449078</v>
      </c>
      <c r="D3" s="9">
        <f>VLOOKUP($A2,$A75:$AA110, 13, FALSE)</f>
        <v>3.4945670789724055</v>
      </c>
      <c r="E3" s="9">
        <f>VLOOKUP($A2,$A75:$AA110, 14, FALSE)</f>
        <v>3.6575166508087498</v>
      </c>
      <c r="F3" s="9">
        <f>VLOOKUP($A2,$A75:$AA110, 15, FALSE)</f>
        <v>3.2691531874405322</v>
      </c>
      <c r="G3" s="9">
        <f>VLOOKUP($A2,$A75:$AA110, 16, FALSE)</f>
        <v>3.6993434823977145</v>
      </c>
      <c r="H3" s="9">
        <f>VLOOKUP($A2,$A75:$AA110, 17, FALSE)</f>
        <v>3.7104281636536642</v>
      </c>
      <c r="I3" s="9">
        <f>VLOOKUP($A2,$A75:$AA110, 18, FALSE)</f>
        <v>3.6759181731684119</v>
      </c>
      <c r="J3" s="9">
        <f>VLOOKUP($A2,$A75:$AA110, 19, FALSE)</f>
        <v>3.5125404376783989</v>
      </c>
    </row>
    <row r="4" spans="1:11" x14ac:dyDescent="0.35">
      <c r="A4" s="14"/>
      <c r="B4" s="12" t="s">
        <v>28</v>
      </c>
      <c r="C4" s="9">
        <f>VLOOKUP($A2,$A75:$AA110, 20, FALSE)</f>
        <v>4.82</v>
      </c>
      <c r="D4" s="9">
        <f>VLOOKUP($A2,$A75:$AA110, 21, FALSE)</f>
        <v>4.75</v>
      </c>
      <c r="E4" s="9">
        <f>VLOOKUP($A2,$A75:$AA110, 22, FALSE)</f>
        <v>4.79</v>
      </c>
      <c r="F4" s="9">
        <f>VLOOKUP($A2,$A75:$AA110, 23, FALSE)</f>
        <v>4.75</v>
      </c>
      <c r="G4" s="9">
        <f>VLOOKUP($A2,$A75:$AA110, 24, FALSE)</f>
        <v>4.72</v>
      </c>
      <c r="H4" s="9">
        <f>VLOOKUP($A2,$A75:$AA110, 25, FALSE)</f>
        <v>4.75</v>
      </c>
      <c r="I4" s="9">
        <f>VLOOKUP($A2,$A75:$AA110, 26, FALSE)</f>
        <v>4.79</v>
      </c>
      <c r="J4" s="9">
        <f>VLOOKUP($A2,$A75:$AA110, 27, FALSE)</f>
        <v>4.8099999999999996</v>
      </c>
    </row>
    <row r="5" spans="1:11" x14ac:dyDescent="0.35">
      <c r="A5" s="30">
        <f>VLOOKUP($A2,A75:C110, 3, FALSE)</f>
        <v>502795</v>
      </c>
      <c r="B5" s="33" t="str">
        <f>'Fill out data here'!A5</f>
        <v>Organisation name 2025 current</v>
      </c>
      <c r="C5" s="34">
        <f>'Fill out data here'!B5</f>
        <v>3</v>
      </c>
      <c r="D5" s="34">
        <f>'Fill out data here'!C5</f>
        <v>3</v>
      </c>
      <c r="E5" s="34">
        <f>'Fill out data here'!D5</f>
        <v>3</v>
      </c>
      <c r="F5" s="34">
        <f>'Fill out data here'!E5</f>
        <v>3</v>
      </c>
      <c r="G5" s="34">
        <f>'Fill out data here'!F5</f>
        <v>3</v>
      </c>
      <c r="H5" s="34">
        <f>'Fill out data here'!G5</f>
        <v>3</v>
      </c>
      <c r="I5" s="34">
        <f>'Fill out data here'!H5</f>
        <v>3</v>
      </c>
      <c r="J5" s="34">
        <f>'Fill out data here'!I5</f>
        <v>3</v>
      </c>
    </row>
    <row r="6" spans="1:11" x14ac:dyDescent="0.35">
      <c r="A6" s="30">
        <f>VLOOKUP($A2,A75:C110, 2, FALSE)</f>
        <v>1051</v>
      </c>
      <c r="B6" s="33" t="str">
        <f>'Fill out data here'!$A$6</f>
        <v>Organisation name 2024 last year</v>
      </c>
      <c r="C6" s="34">
        <f>'Fill out data here'!B6</f>
        <v>2.9</v>
      </c>
      <c r="D6" s="34">
        <f>'Fill out data here'!C6</f>
        <v>2.9</v>
      </c>
      <c r="E6" s="34">
        <f>'Fill out data here'!D6</f>
        <v>2.9</v>
      </c>
      <c r="F6" s="34">
        <f>'Fill out data here'!E6</f>
        <v>2.9</v>
      </c>
      <c r="G6" s="34">
        <f>'Fill out data here'!F6</f>
        <v>2.9</v>
      </c>
      <c r="H6" s="34">
        <f>'Fill out data here'!G6</f>
        <v>2.9</v>
      </c>
      <c r="I6" s="34">
        <f>'Fill out data here'!H6</f>
        <v>2.9</v>
      </c>
      <c r="J6" s="34">
        <f>'Fill out data here'!I6</f>
        <v>2.9</v>
      </c>
    </row>
    <row r="7" spans="1:11" ht="30.75" customHeight="1" x14ac:dyDescent="0.35">
      <c r="A7" s="53" t="str">
        <f>B5&amp;" compared against the "&amp;A2&amp;" comparison group, that consist of "&amp;A5&amp;" respondants across "&amp;A6&amp;" assessments."</f>
        <v>Organisation name 2025 current compared against the All Industry August 2025 comparison group, that consist of 502795 respondants across 1051 assessments.</v>
      </c>
      <c r="B7" s="53"/>
      <c r="C7" s="53"/>
      <c r="D7" s="53"/>
      <c r="E7" s="53"/>
      <c r="F7" s="53"/>
      <c r="G7" s="53"/>
      <c r="H7" s="53"/>
      <c r="I7" s="53"/>
      <c r="J7" s="53"/>
    </row>
    <row r="8" spans="1:11" x14ac:dyDescent="0.35">
      <c r="A8" s="20"/>
      <c r="B8" s="20"/>
      <c r="C8" s="22"/>
      <c r="D8" s="22"/>
      <c r="E8" s="22"/>
      <c r="F8" s="22"/>
      <c r="G8" s="22"/>
      <c r="H8" s="22"/>
      <c r="I8" s="22"/>
      <c r="J8" s="22"/>
      <c r="K8" s="20"/>
    </row>
    <row r="9" spans="1:11" x14ac:dyDescent="0.35">
      <c r="A9" s="20"/>
      <c r="B9" s="20"/>
      <c r="C9" s="22"/>
      <c r="D9" s="22"/>
      <c r="E9" s="22"/>
      <c r="F9" s="22"/>
      <c r="G9" s="22"/>
      <c r="H9" s="22"/>
      <c r="I9" s="22"/>
      <c r="J9" s="22"/>
      <c r="K9" s="20"/>
    </row>
    <row r="10" spans="1:11" x14ac:dyDescent="0.35">
      <c r="A10" s="20"/>
      <c r="B10" s="20"/>
      <c r="C10" s="22"/>
      <c r="D10" s="22"/>
      <c r="E10" s="22"/>
      <c r="F10" s="22"/>
      <c r="G10" s="22"/>
      <c r="H10" s="22"/>
      <c r="I10" s="22"/>
      <c r="J10" s="22"/>
      <c r="K10" s="20"/>
    </row>
    <row r="11" spans="1:11" x14ac:dyDescent="0.35">
      <c r="A11" s="20"/>
      <c r="B11" s="20"/>
      <c r="C11" s="22"/>
      <c r="D11" s="22"/>
      <c r="E11" s="22"/>
      <c r="F11" s="22"/>
      <c r="G11" s="22"/>
      <c r="H11" s="22"/>
      <c r="I11" s="22"/>
      <c r="J11" s="22"/>
      <c r="K11" s="20"/>
    </row>
    <row r="12" spans="1:11" x14ac:dyDescent="0.35">
      <c r="A12" s="20"/>
      <c r="B12" s="20"/>
      <c r="C12" s="22"/>
      <c r="D12" s="22"/>
      <c r="E12" s="22"/>
      <c r="F12" s="22"/>
      <c r="G12" s="22"/>
      <c r="H12" s="22"/>
      <c r="I12" s="22"/>
      <c r="J12" s="22"/>
      <c r="K12" s="20"/>
    </row>
    <row r="13" spans="1:11" x14ac:dyDescent="0.35">
      <c r="A13" s="20"/>
      <c r="B13" s="20"/>
      <c r="C13" s="22"/>
      <c r="D13" s="22"/>
      <c r="E13" s="22"/>
      <c r="F13" s="22"/>
      <c r="G13" s="22"/>
      <c r="H13" s="22"/>
      <c r="I13" s="22"/>
      <c r="J13" s="22"/>
      <c r="K13" s="20"/>
    </row>
    <row r="14" spans="1:11" x14ac:dyDescent="0.35">
      <c r="A14" s="20"/>
      <c r="B14" s="20"/>
      <c r="C14" s="22"/>
      <c r="D14" s="22"/>
      <c r="E14" s="22"/>
      <c r="F14" s="22"/>
      <c r="G14" s="22"/>
      <c r="H14" s="22"/>
      <c r="I14" s="22"/>
      <c r="J14" s="22"/>
      <c r="K14" s="20"/>
    </row>
    <row r="15" spans="1:11" x14ac:dyDescent="0.35">
      <c r="A15" s="20"/>
      <c r="B15" s="20"/>
      <c r="C15" s="22"/>
      <c r="D15" s="22"/>
      <c r="E15" s="22"/>
      <c r="F15" s="22"/>
      <c r="G15" s="22"/>
      <c r="H15" s="22"/>
      <c r="I15" s="22"/>
      <c r="J15" s="22"/>
      <c r="K15" s="20"/>
    </row>
    <row r="16" spans="1:11" x14ac:dyDescent="0.35">
      <c r="A16" s="20"/>
      <c r="B16" s="20"/>
      <c r="C16" s="22"/>
      <c r="D16" s="22"/>
      <c r="E16" s="22"/>
      <c r="F16" s="22"/>
      <c r="G16" s="22"/>
      <c r="H16" s="22"/>
      <c r="I16" s="22"/>
      <c r="J16" s="22"/>
      <c r="K16" s="20"/>
    </row>
    <row r="17" spans="1:11" x14ac:dyDescent="0.35">
      <c r="A17" s="20"/>
      <c r="B17" s="20"/>
      <c r="C17" s="22"/>
      <c r="D17" s="22"/>
      <c r="E17" s="22"/>
      <c r="F17" s="22"/>
      <c r="G17" s="22"/>
      <c r="H17" s="22"/>
      <c r="I17" s="22"/>
      <c r="J17" s="22"/>
      <c r="K17" s="20"/>
    </row>
    <row r="18" spans="1:11" x14ac:dyDescent="0.35">
      <c r="A18" s="20"/>
      <c r="B18" s="20"/>
      <c r="C18" s="22"/>
      <c r="D18" s="22"/>
      <c r="E18" s="22"/>
      <c r="F18" s="22"/>
      <c r="G18" s="22"/>
      <c r="H18" s="22"/>
      <c r="I18" s="22"/>
      <c r="J18" s="22"/>
      <c r="K18" s="20"/>
    </row>
    <row r="19" spans="1:11" x14ac:dyDescent="0.35">
      <c r="A19" s="20"/>
      <c r="B19" s="20"/>
      <c r="C19" s="22"/>
      <c r="D19" s="22"/>
      <c r="E19" s="22"/>
      <c r="F19" s="22"/>
      <c r="G19" s="22"/>
      <c r="H19" s="22"/>
      <c r="I19" s="22"/>
      <c r="J19" s="22"/>
      <c r="K19" s="20"/>
    </row>
    <row r="20" spans="1:11" x14ac:dyDescent="0.35">
      <c r="A20" s="20"/>
      <c r="B20" s="20"/>
      <c r="C20" s="22"/>
      <c r="D20" s="22"/>
      <c r="E20" s="22"/>
      <c r="F20" s="22"/>
      <c r="G20" s="22"/>
      <c r="H20" s="22"/>
      <c r="I20" s="22"/>
      <c r="J20" s="22"/>
      <c r="K20" s="20"/>
    </row>
    <row r="21" spans="1:11" x14ac:dyDescent="0.35">
      <c r="A21" s="20"/>
      <c r="B21" s="20"/>
      <c r="C21" s="22"/>
      <c r="D21" s="22"/>
      <c r="E21" s="22"/>
      <c r="F21" s="22"/>
      <c r="G21" s="22"/>
      <c r="H21" s="22"/>
      <c r="I21" s="22"/>
      <c r="J21" s="22"/>
      <c r="K21" s="20"/>
    </row>
    <row r="22" spans="1:11" x14ac:dyDescent="0.35">
      <c r="A22" s="20"/>
      <c r="B22" s="20"/>
      <c r="C22" s="22"/>
      <c r="D22" s="22"/>
      <c r="E22" s="22"/>
      <c r="F22" s="22"/>
      <c r="G22" s="22"/>
      <c r="H22" s="22"/>
      <c r="I22" s="22"/>
      <c r="J22" s="22"/>
      <c r="K22" s="20"/>
    </row>
    <row r="23" spans="1:11" x14ac:dyDescent="0.35">
      <c r="A23" s="20"/>
      <c r="B23" s="20"/>
      <c r="C23" s="22"/>
      <c r="D23" s="22"/>
      <c r="E23" s="22"/>
      <c r="F23" s="22"/>
      <c r="G23" s="22"/>
      <c r="H23" s="22"/>
      <c r="I23" s="22"/>
      <c r="J23" s="22"/>
      <c r="K23" s="20"/>
    </row>
    <row r="24" spans="1:11" x14ac:dyDescent="0.35">
      <c r="A24" s="20"/>
      <c r="B24" s="20"/>
      <c r="C24" s="22"/>
      <c r="D24" s="22"/>
      <c r="E24" s="22"/>
      <c r="F24" s="22"/>
      <c r="G24" s="22"/>
      <c r="H24" s="22"/>
      <c r="I24" s="22"/>
      <c r="J24" s="22"/>
      <c r="K24" s="20"/>
    </row>
    <row r="25" spans="1:11" x14ac:dyDescent="0.35">
      <c r="A25" s="20"/>
      <c r="B25" s="20"/>
      <c r="C25" s="22"/>
      <c r="D25" s="22"/>
      <c r="E25" s="22"/>
      <c r="F25" s="22"/>
      <c r="G25" s="22"/>
      <c r="H25" s="22"/>
      <c r="I25" s="22"/>
      <c r="J25" s="22"/>
      <c r="K25" s="20"/>
    </row>
    <row r="26" spans="1:11" x14ac:dyDescent="0.35">
      <c r="A26" s="20"/>
      <c r="B26" s="20"/>
      <c r="C26" s="22"/>
      <c r="D26" s="22"/>
      <c r="E26" s="22"/>
      <c r="F26" s="22"/>
      <c r="G26" s="22"/>
      <c r="H26" s="22"/>
      <c r="I26" s="22"/>
      <c r="J26" s="22"/>
      <c r="K26" s="20"/>
    </row>
    <row r="27" spans="1:11" x14ac:dyDescent="0.35">
      <c r="A27" s="20"/>
      <c r="B27" s="20"/>
      <c r="C27" s="22"/>
      <c r="D27" s="22"/>
      <c r="E27" s="22"/>
      <c r="F27" s="22"/>
      <c r="G27" s="22"/>
      <c r="H27" s="22"/>
      <c r="I27" s="22"/>
      <c r="J27" s="22"/>
      <c r="K27" s="20"/>
    </row>
    <row r="28" spans="1:11" x14ac:dyDescent="0.35">
      <c r="A28" s="20"/>
      <c r="B28" s="20"/>
      <c r="C28" s="22"/>
      <c r="D28" s="22"/>
      <c r="E28" s="22"/>
      <c r="F28" s="22"/>
      <c r="G28" s="22"/>
      <c r="H28" s="22"/>
      <c r="I28" s="22"/>
      <c r="J28" s="22"/>
      <c r="K28" s="20"/>
    </row>
    <row r="29" spans="1:11" x14ac:dyDescent="0.35">
      <c r="A29" s="20"/>
      <c r="B29" s="20"/>
      <c r="C29" s="22"/>
      <c r="D29" s="22"/>
      <c r="E29" s="22"/>
      <c r="F29" s="22"/>
      <c r="G29" s="22"/>
      <c r="H29" s="22"/>
      <c r="I29" s="22"/>
      <c r="J29" s="22"/>
      <c r="K29" s="20"/>
    </row>
    <row r="30" spans="1:11" x14ac:dyDescent="0.35">
      <c r="A30" s="20"/>
      <c r="B30" s="20"/>
      <c r="C30" s="22"/>
      <c r="D30" s="22"/>
      <c r="E30" s="22"/>
      <c r="F30" s="22"/>
      <c r="G30" s="22"/>
      <c r="H30" s="22"/>
      <c r="I30" s="22"/>
      <c r="J30" s="22"/>
      <c r="K30" s="20"/>
    </row>
    <row r="31" spans="1:11" x14ac:dyDescent="0.35">
      <c r="A31" s="20"/>
      <c r="B31" s="20"/>
      <c r="C31" s="22"/>
      <c r="D31" s="22"/>
      <c r="E31" s="22"/>
      <c r="F31" s="22"/>
      <c r="G31" s="22"/>
      <c r="H31" s="22"/>
      <c r="I31" s="22"/>
      <c r="J31" s="22"/>
      <c r="K31" s="20"/>
    </row>
    <row r="32" spans="1:11" ht="50" x14ac:dyDescent="0.35">
      <c r="A32" s="20"/>
      <c r="B32" s="23"/>
      <c r="C32" s="24" t="s">
        <v>29</v>
      </c>
      <c r="D32" s="24" t="s">
        <v>30</v>
      </c>
      <c r="E32" s="24" t="s">
        <v>31</v>
      </c>
      <c r="F32" s="24" t="s">
        <v>32</v>
      </c>
      <c r="G32" s="24" t="s">
        <v>33</v>
      </c>
      <c r="H32" s="24" t="s">
        <v>34</v>
      </c>
      <c r="I32" s="24" t="s">
        <v>35</v>
      </c>
      <c r="J32" s="24" t="s">
        <v>36</v>
      </c>
      <c r="K32" s="20"/>
    </row>
    <row r="33" spans="1:11" x14ac:dyDescent="0.35">
      <c r="A33" s="20"/>
      <c r="B33" s="23" t="s">
        <v>26</v>
      </c>
      <c r="C33" s="25">
        <f>C2</f>
        <v>2.5099999999999998</v>
      </c>
      <c r="D33" s="25">
        <f t="shared" ref="D33:J33" si="0">D2</f>
        <v>2.5499999999999998</v>
      </c>
      <c r="E33" s="25">
        <f t="shared" si="0"/>
        <v>2.66</v>
      </c>
      <c r="F33" s="25">
        <f t="shared" si="0"/>
        <v>2.46</v>
      </c>
      <c r="G33" s="25">
        <f t="shared" si="0"/>
        <v>2.68</v>
      </c>
      <c r="H33" s="25">
        <f t="shared" si="0"/>
        <v>2.85</v>
      </c>
      <c r="I33" s="25">
        <f t="shared" si="0"/>
        <v>2.85</v>
      </c>
      <c r="J33" s="25">
        <f t="shared" si="0"/>
        <v>2.29</v>
      </c>
      <c r="K33" s="20"/>
    </row>
    <row r="34" spans="1:11" x14ac:dyDescent="0.35">
      <c r="A34" s="20"/>
      <c r="B34" s="23" t="s">
        <v>27</v>
      </c>
      <c r="C34" s="25">
        <f>C3-C2</f>
        <v>1.252911512844908</v>
      </c>
      <c r="D34" s="25">
        <f t="shared" ref="D34:J34" si="1">D3-D2</f>
        <v>0.94456707897240566</v>
      </c>
      <c r="E34" s="25">
        <f t="shared" si="1"/>
        <v>0.99751665080874963</v>
      </c>
      <c r="F34" s="25">
        <f t="shared" si="1"/>
        <v>0.80915318744053222</v>
      </c>
      <c r="G34" s="25">
        <f t="shared" si="1"/>
        <v>1.0193434823977143</v>
      </c>
      <c r="H34" s="25">
        <f t="shared" si="1"/>
        <v>0.86042816365366415</v>
      </c>
      <c r="I34" s="25">
        <f t="shared" si="1"/>
        <v>0.82591817316841176</v>
      </c>
      <c r="J34" s="25">
        <f t="shared" si="1"/>
        <v>1.2225404376783988</v>
      </c>
      <c r="K34" s="20"/>
    </row>
    <row r="35" spans="1:11" x14ac:dyDescent="0.35">
      <c r="A35" s="20"/>
      <c r="B35" s="23" t="s">
        <v>28</v>
      </c>
      <c r="C35" s="25">
        <f>C4-C3</f>
        <v>1.0570884871550925</v>
      </c>
      <c r="D35" s="25">
        <f t="shared" ref="D35:J35" si="2">D4-D3</f>
        <v>1.2554329210275945</v>
      </c>
      <c r="E35" s="25">
        <f t="shared" si="2"/>
        <v>1.1324833491912503</v>
      </c>
      <c r="F35" s="25">
        <f t="shared" si="2"/>
        <v>1.4808468125594678</v>
      </c>
      <c r="G35" s="25">
        <f t="shared" si="2"/>
        <v>1.0206565176022853</v>
      </c>
      <c r="H35" s="25">
        <f t="shared" si="2"/>
        <v>1.0395718363463358</v>
      </c>
      <c r="I35" s="25">
        <f t="shared" si="2"/>
        <v>1.1140818268315882</v>
      </c>
      <c r="J35" s="25">
        <f t="shared" si="2"/>
        <v>1.2974595623216008</v>
      </c>
      <c r="K35" s="20"/>
    </row>
    <row r="36" spans="1:11" x14ac:dyDescent="0.35">
      <c r="A36" s="20"/>
      <c r="B36" s="23" t="str">
        <f>B5</f>
        <v>Organisation name 2025 current</v>
      </c>
      <c r="C36" s="25">
        <f t="shared" ref="C36:J36" si="3">C5</f>
        <v>3</v>
      </c>
      <c r="D36" s="25">
        <f t="shared" si="3"/>
        <v>3</v>
      </c>
      <c r="E36" s="25">
        <f t="shared" si="3"/>
        <v>3</v>
      </c>
      <c r="F36" s="25">
        <f t="shared" si="3"/>
        <v>3</v>
      </c>
      <c r="G36" s="25">
        <f t="shared" si="3"/>
        <v>3</v>
      </c>
      <c r="H36" s="25">
        <f t="shared" si="3"/>
        <v>3</v>
      </c>
      <c r="I36" s="25">
        <f t="shared" si="3"/>
        <v>3</v>
      </c>
      <c r="J36" s="25">
        <f t="shared" si="3"/>
        <v>3</v>
      </c>
      <c r="K36" s="20"/>
    </row>
    <row r="37" spans="1:11" x14ac:dyDescent="0.35">
      <c r="A37" s="20"/>
      <c r="B37" s="20"/>
      <c r="C37" s="22"/>
      <c r="D37" s="22"/>
      <c r="E37" s="22"/>
      <c r="F37" s="22"/>
      <c r="G37" s="22"/>
      <c r="H37" s="22"/>
      <c r="I37" s="22"/>
      <c r="J37" s="22"/>
      <c r="K37" s="20"/>
    </row>
    <row r="38" spans="1:11" x14ac:dyDescent="0.35">
      <c r="A38" s="20"/>
      <c r="B38" s="20"/>
      <c r="C38" s="22"/>
      <c r="D38" s="22"/>
      <c r="E38" s="22"/>
      <c r="F38" s="22"/>
      <c r="G38" s="22"/>
      <c r="H38" s="22"/>
      <c r="I38" s="22"/>
      <c r="J38" s="22"/>
      <c r="K38" s="20"/>
    </row>
    <row r="39" spans="1:11" x14ac:dyDescent="0.35">
      <c r="A39" s="20"/>
      <c r="B39" s="20"/>
      <c r="C39" s="22"/>
      <c r="D39" s="22"/>
      <c r="E39" s="22"/>
      <c r="F39" s="22"/>
      <c r="G39" s="22"/>
      <c r="H39" s="22"/>
      <c r="I39" s="22"/>
      <c r="J39" s="22"/>
      <c r="K39" s="20"/>
    </row>
    <row r="40" spans="1:11" x14ac:dyDescent="0.35">
      <c r="A40" s="20"/>
      <c r="B40" s="20"/>
      <c r="C40" s="22"/>
      <c r="D40" s="22"/>
      <c r="E40" s="22"/>
      <c r="F40" s="22"/>
      <c r="G40" s="22"/>
      <c r="H40" s="22"/>
      <c r="I40" s="22"/>
      <c r="J40" s="22"/>
      <c r="K40" s="20"/>
    </row>
    <row r="41" spans="1:11" x14ac:dyDescent="0.35">
      <c r="A41" s="20"/>
      <c r="B41" s="20"/>
      <c r="C41" s="22"/>
      <c r="D41" s="22"/>
      <c r="E41" s="22"/>
      <c r="F41" s="22"/>
      <c r="G41" s="22"/>
      <c r="H41" s="22"/>
      <c r="I41" s="22"/>
      <c r="J41" s="22"/>
      <c r="K41" s="20"/>
    </row>
    <row r="42" spans="1:11" x14ac:dyDescent="0.35">
      <c r="A42" s="20"/>
      <c r="B42" s="20"/>
      <c r="C42" s="22"/>
      <c r="D42" s="22"/>
      <c r="E42" s="22"/>
      <c r="F42" s="22"/>
      <c r="G42" s="22"/>
      <c r="H42" s="22"/>
      <c r="I42" s="22"/>
      <c r="J42" s="22"/>
      <c r="K42" s="20"/>
    </row>
    <row r="43" spans="1:11" x14ac:dyDescent="0.35">
      <c r="A43" s="20"/>
      <c r="B43" s="20"/>
      <c r="C43" s="22"/>
      <c r="D43" s="22"/>
      <c r="E43" s="22"/>
      <c r="F43" s="22"/>
      <c r="G43" s="22"/>
      <c r="H43" s="22"/>
      <c r="I43" s="22"/>
      <c r="J43" s="22"/>
      <c r="K43" s="20"/>
    </row>
    <row r="44" spans="1:11" x14ac:dyDescent="0.35">
      <c r="A44" s="20"/>
      <c r="B44" s="20"/>
      <c r="C44" s="22"/>
      <c r="D44" s="22"/>
      <c r="E44" s="22"/>
      <c r="F44" s="22"/>
      <c r="G44" s="22"/>
      <c r="H44" s="22"/>
      <c r="I44" s="22"/>
      <c r="J44" s="22"/>
      <c r="K44" s="20"/>
    </row>
    <row r="45" spans="1:11" x14ac:dyDescent="0.35">
      <c r="A45" s="20"/>
      <c r="B45" s="20"/>
      <c r="C45" s="22"/>
      <c r="D45" s="22"/>
      <c r="E45" s="22"/>
      <c r="F45" s="22"/>
      <c r="G45" s="22"/>
      <c r="H45" s="22"/>
      <c r="I45" s="22"/>
      <c r="J45" s="22"/>
      <c r="K45" s="20"/>
    </row>
    <row r="46" spans="1:11" x14ac:dyDescent="0.35">
      <c r="A46" s="20"/>
      <c r="B46" s="20"/>
      <c r="C46" s="22"/>
      <c r="D46" s="22"/>
      <c r="E46" s="22"/>
      <c r="F46" s="22"/>
      <c r="G46" s="22"/>
      <c r="H46" s="22"/>
      <c r="I46" s="22"/>
      <c r="J46" s="22"/>
      <c r="K46" s="20"/>
    </row>
    <row r="47" spans="1:11" x14ac:dyDescent="0.35">
      <c r="A47" s="20"/>
      <c r="B47" s="20"/>
      <c r="C47" s="22"/>
      <c r="D47" s="22"/>
      <c r="E47" s="22"/>
      <c r="F47" s="22"/>
      <c r="G47" s="22"/>
      <c r="H47" s="22"/>
      <c r="I47" s="22"/>
      <c r="J47" s="22"/>
      <c r="K47" s="20"/>
    </row>
    <row r="48" spans="1:11" x14ac:dyDescent="0.35">
      <c r="A48" s="20"/>
      <c r="B48" s="20"/>
      <c r="C48" s="22"/>
      <c r="D48" s="22"/>
      <c r="E48" s="22"/>
      <c r="F48" s="22"/>
      <c r="G48" s="22"/>
      <c r="H48" s="22"/>
      <c r="I48" s="22"/>
      <c r="J48" s="22"/>
      <c r="K48" s="20"/>
    </row>
    <row r="49" spans="1:11" x14ac:dyDescent="0.35">
      <c r="A49" s="20"/>
      <c r="B49" s="20"/>
      <c r="C49" s="22"/>
      <c r="D49" s="22"/>
      <c r="E49" s="22"/>
      <c r="F49" s="22"/>
      <c r="G49" s="22"/>
      <c r="H49" s="22"/>
      <c r="I49" s="22"/>
      <c r="J49" s="22"/>
      <c r="K49" s="20"/>
    </row>
    <row r="50" spans="1:11" x14ac:dyDescent="0.35">
      <c r="A50" s="20"/>
      <c r="B50" s="20"/>
      <c r="C50" s="22"/>
      <c r="D50" s="22"/>
      <c r="E50" s="22"/>
      <c r="F50" s="22"/>
      <c r="G50" s="22"/>
      <c r="H50" s="22"/>
      <c r="I50" s="22"/>
      <c r="J50" s="22"/>
      <c r="K50" s="20"/>
    </row>
    <row r="51" spans="1:11" x14ac:dyDescent="0.35">
      <c r="A51" s="20"/>
      <c r="B51" s="27"/>
      <c r="C51" s="27" t="str">
        <f>C1</f>
        <v>Organisational Commitment</v>
      </c>
      <c r="D51" s="27" t="str">
        <f t="shared" ref="D51:J51" si="4">D1</f>
        <v>Health and safety oriented behaviours</v>
      </c>
      <c r="E51" s="27" t="str">
        <f t="shared" si="4"/>
        <v>Health and safety trust</v>
      </c>
      <c r="F51" s="27" t="str">
        <f t="shared" si="4"/>
        <v>Usability of procedures</v>
      </c>
      <c r="G51" s="27" t="str">
        <f t="shared" si="4"/>
        <v>Engagement in health and safety</v>
      </c>
      <c r="H51" s="27" t="str">
        <f t="shared" si="4"/>
        <v>Peer group attitude</v>
      </c>
      <c r="I51" s="27" t="str">
        <f t="shared" si="4"/>
        <v>Resources for health and safety</v>
      </c>
      <c r="J51" s="27" t="str">
        <f t="shared" si="4"/>
        <v>Accident and near miss reporting</v>
      </c>
      <c r="K51" s="20"/>
    </row>
    <row r="52" spans="1:11" x14ac:dyDescent="0.35">
      <c r="A52" s="20"/>
      <c r="B52" s="20" t="str">
        <f>B5</f>
        <v>Organisation name 2025 current</v>
      </c>
      <c r="C52" s="26">
        <f>C5-C3</f>
        <v>-0.76291151284490777</v>
      </c>
      <c r="D52" s="26">
        <f t="shared" ref="D52:J52" si="5">D5-D3</f>
        <v>-0.49456707897240548</v>
      </c>
      <c r="E52" s="26">
        <f t="shared" si="5"/>
        <v>-0.65751665080874977</v>
      </c>
      <c r="F52" s="26">
        <f t="shared" si="5"/>
        <v>-0.26915318744053218</v>
      </c>
      <c r="G52" s="26">
        <f t="shared" si="5"/>
        <v>-0.69934348239771449</v>
      </c>
      <c r="H52" s="26">
        <f t="shared" si="5"/>
        <v>-0.71042816365366424</v>
      </c>
      <c r="I52" s="26">
        <f t="shared" si="5"/>
        <v>-0.67591817316841185</v>
      </c>
      <c r="J52" s="26">
        <f t="shared" si="5"/>
        <v>-0.51254043767839885</v>
      </c>
      <c r="K52" s="20"/>
    </row>
    <row r="53" spans="1:11" x14ac:dyDescent="0.35">
      <c r="A53" s="20"/>
      <c r="B53" s="20" t="str">
        <f>B6</f>
        <v>Organisation name 2024 last year</v>
      </c>
      <c r="C53" s="26">
        <f>C6-C3</f>
        <v>-0.86291151284490786</v>
      </c>
      <c r="D53" s="26">
        <f t="shared" ref="D53:J53" si="6">D6-D3</f>
        <v>-0.59456707897240557</v>
      </c>
      <c r="E53" s="26">
        <f t="shared" si="6"/>
        <v>-0.75751665080874986</v>
      </c>
      <c r="F53" s="26">
        <f t="shared" si="6"/>
        <v>-0.36915318744053227</v>
      </c>
      <c r="G53" s="26">
        <f t="shared" si="6"/>
        <v>-0.79934348239771458</v>
      </c>
      <c r="H53" s="26">
        <f t="shared" si="6"/>
        <v>-0.81042816365366432</v>
      </c>
      <c r="I53" s="26">
        <f t="shared" si="6"/>
        <v>-0.77591817316841194</v>
      </c>
      <c r="J53" s="26">
        <f t="shared" si="6"/>
        <v>-0.61254043767839894</v>
      </c>
      <c r="K53" s="20"/>
    </row>
    <row r="54" spans="1:11" x14ac:dyDescent="0.35">
      <c r="A54" s="20"/>
      <c r="B54" s="20"/>
      <c r="C54" s="22"/>
      <c r="D54" s="22"/>
      <c r="E54" s="22"/>
      <c r="F54" s="22"/>
      <c r="G54" s="22"/>
      <c r="H54" s="22"/>
      <c r="I54" s="22"/>
      <c r="J54" s="22"/>
      <c r="K54" s="20"/>
    </row>
    <row r="55" spans="1:11" x14ac:dyDescent="0.35">
      <c r="A55" s="20"/>
      <c r="B55" s="20"/>
      <c r="C55" s="22"/>
      <c r="D55" s="22"/>
      <c r="E55" s="22"/>
      <c r="F55" s="22"/>
      <c r="G55" s="22"/>
      <c r="H55" s="22"/>
      <c r="I55" s="22"/>
      <c r="J55" s="22"/>
      <c r="K55" s="20"/>
    </row>
    <row r="56" spans="1:11" x14ac:dyDescent="0.35">
      <c r="A56" s="20"/>
      <c r="B56" s="20"/>
      <c r="C56" s="22"/>
      <c r="D56" s="22"/>
      <c r="E56" s="22"/>
      <c r="F56" s="22"/>
      <c r="G56" s="22"/>
      <c r="H56" s="22"/>
      <c r="I56" s="22"/>
      <c r="J56" s="22"/>
      <c r="K56" s="20"/>
    </row>
    <row r="57" spans="1:11" x14ac:dyDescent="0.35">
      <c r="A57" s="20"/>
      <c r="B57" s="20"/>
      <c r="C57" s="22"/>
      <c r="D57" s="22"/>
      <c r="E57" s="22"/>
      <c r="F57" s="22"/>
      <c r="G57" s="22"/>
      <c r="H57" s="22"/>
      <c r="I57" s="22"/>
      <c r="J57" s="22"/>
      <c r="K57" s="20"/>
    </row>
    <row r="58" spans="1:11" x14ac:dyDescent="0.35">
      <c r="A58" s="20"/>
      <c r="B58" s="20"/>
      <c r="C58" s="22"/>
      <c r="D58" s="22"/>
      <c r="E58" s="22"/>
      <c r="F58" s="22"/>
      <c r="G58" s="22"/>
      <c r="H58" s="22"/>
      <c r="I58" s="22"/>
      <c r="J58" s="22"/>
      <c r="K58" s="20"/>
    </row>
    <row r="59" spans="1:11" x14ac:dyDescent="0.35">
      <c r="A59" s="20"/>
      <c r="B59" s="20"/>
      <c r="C59" s="22"/>
      <c r="D59" s="22"/>
      <c r="E59" s="22"/>
      <c r="F59" s="22"/>
      <c r="G59" s="22"/>
      <c r="H59" s="22"/>
      <c r="I59" s="22"/>
      <c r="J59" s="22"/>
      <c r="K59" s="20"/>
    </row>
    <row r="60" spans="1:11" x14ac:dyDescent="0.35">
      <c r="A60" s="20"/>
      <c r="B60" s="20"/>
      <c r="C60" s="22"/>
      <c r="D60" s="22"/>
      <c r="E60" s="22"/>
      <c r="F60" s="22"/>
      <c r="G60" s="22"/>
      <c r="H60" s="22"/>
      <c r="I60" s="22"/>
      <c r="J60" s="22"/>
      <c r="K60" s="20"/>
    </row>
    <row r="61" spans="1:11" x14ac:dyDescent="0.35">
      <c r="A61" s="20"/>
      <c r="B61" s="20"/>
      <c r="C61" s="22"/>
      <c r="D61" s="22"/>
      <c r="E61" s="22"/>
      <c r="F61" s="22"/>
      <c r="G61" s="22"/>
      <c r="H61" s="22"/>
      <c r="I61" s="22"/>
      <c r="J61" s="22"/>
      <c r="K61" s="20"/>
    </row>
    <row r="62" spans="1:11" x14ac:dyDescent="0.35">
      <c r="A62" s="20"/>
      <c r="B62" s="20"/>
      <c r="C62" s="22"/>
      <c r="D62" s="22"/>
      <c r="E62" s="22"/>
      <c r="F62" s="22"/>
      <c r="G62" s="22"/>
      <c r="H62" s="22"/>
      <c r="I62" s="22"/>
      <c r="J62" s="22"/>
      <c r="K62" s="20"/>
    </row>
    <row r="63" spans="1:11" x14ac:dyDescent="0.35">
      <c r="A63" s="20"/>
      <c r="B63" s="20"/>
      <c r="C63" s="22"/>
      <c r="D63" s="22"/>
      <c r="E63" s="22"/>
      <c r="F63" s="22"/>
      <c r="G63" s="22"/>
      <c r="H63" s="22"/>
      <c r="I63" s="22"/>
      <c r="J63" s="22"/>
      <c r="K63" s="20"/>
    </row>
    <row r="64" spans="1:11" x14ac:dyDescent="0.35">
      <c r="A64" s="20"/>
      <c r="B64" s="20"/>
      <c r="C64" s="22"/>
      <c r="D64" s="22"/>
      <c r="E64" s="22"/>
      <c r="F64" s="22"/>
      <c r="G64" s="22"/>
      <c r="H64" s="22"/>
      <c r="I64" s="22"/>
      <c r="J64" s="22"/>
      <c r="K64" s="20"/>
    </row>
    <row r="65" spans="1:27" x14ac:dyDescent="0.35">
      <c r="A65" s="20"/>
      <c r="B65" s="20"/>
      <c r="C65" s="22"/>
      <c r="D65" s="22"/>
      <c r="E65" s="22"/>
      <c r="F65" s="22"/>
      <c r="G65" s="22"/>
      <c r="H65" s="22"/>
      <c r="I65" s="22"/>
      <c r="J65" s="22"/>
      <c r="K65" s="20"/>
    </row>
    <row r="66" spans="1:27" x14ac:dyDescent="0.35">
      <c r="A66" s="20"/>
      <c r="B66" s="20"/>
      <c r="C66" s="22"/>
      <c r="D66" s="22"/>
      <c r="E66" s="22"/>
      <c r="F66" s="22"/>
      <c r="G66" s="22"/>
      <c r="H66" s="22"/>
      <c r="I66" s="22"/>
      <c r="J66" s="22"/>
      <c r="K66" s="20"/>
    </row>
    <row r="67" spans="1:27" x14ac:dyDescent="0.35">
      <c r="A67" s="20"/>
      <c r="B67" s="20"/>
      <c r="C67" s="22"/>
      <c r="D67" s="22"/>
      <c r="E67" s="22"/>
      <c r="F67" s="22"/>
      <c r="G67" s="22"/>
      <c r="H67" s="22"/>
      <c r="I67" s="22"/>
      <c r="J67" s="22"/>
      <c r="K67" s="20"/>
    </row>
    <row r="68" spans="1:27" x14ac:dyDescent="0.35">
      <c r="A68" s="20"/>
      <c r="B68" s="20"/>
      <c r="C68" s="22"/>
      <c r="D68" s="22"/>
      <c r="E68" s="22"/>
      <c r="F68" s="22"/>
      <c r="G68" s="22"/>
      <c r="H68" s="22"/>
      <c r="I68" s="22"/>
      <c r="J68" s="22"/>
      <c r="K68" s="20"/>
    </row>
    <row r="69" spans="1:27" x14ac:dyDescent="0.35">
      <c r="A69" s="20"/>
      <c r="B69" s="20"/>
      <c r="C69" s="22"/>
      <c r="D69" s="22"/>
      <c r="E69" s="22"/>
      <c r="F69" s="22"/>
      <c r="G69" s="22"/>
      <c r="H69" s="22"/>
      <c r="I69" s="22"/>
      <c r="J69" s="22"/>
      <c r="K69" s="20"/>
    </row>
    <row r="70" spans="1:27" x14ac:dyDescent="0.35">
      <c r="A70" s="20"/>
      <c r="B70" s="20"/>
      <c r="C70" s="22"/>
      <c r="D70" s="22"/>
      <c r="E70" s="22"/>
      <c r="F70" s="22"/>
      <c r="G70" s="22"/>
      <c r="H70" s="22"/>
      <c r="I70" s="22"/>
      <c r="J70" s="22"/>
      <c r="K70" s="20"/>
    </row>
    <row r="71" spans="1:27" x14ac:dyDescent="0.35">
      <c r="A71" s="20"/>
      <c r="B71" s="20"/>
      <c r="C71" s="22"/>
      <c r="D71" s="22"/>
      <c r="E71" s="22"/>
      <c r="F71" s="22"/>
      <c r="G71" s="22"/>
      <c r="H71" s="22"/>
      <c r="I71" s="22"/>
      <c r="J71" s="22"/>
      <c r="K71" s="20"/>
    </row>
    <row r="72" spans="1:27" x14ac:dyDescent="0.35">
      <c r="A72" s="20"/>
      <c r="B72" s="20"/>
      <c r="C72" s="22"/>
      <c r="D72" s="22"/>
      <c r="E72" s="22"/>
      <c r="F72" s="22"/>
      <c r="G72" s="22"/>
      <c r="H72" s="22"/>
      <c r="I72" s="22"/>
      <c r="J72" s="22"/>
      <c r="K72" s="20"/>
    </row>
    <row r="73" spans="1:27" x14ac:dyDescent="0.35">
      <c r="A73" s="20"/>
      <c r="B73" s="20"/>
      <c r="C73" s="22"/>
      <c r="D73" s="22"/>
      <c r="E73" s="22"/>
      <c r="F73" s="22"/>
      <c r="G73" s="22"/>
      <c r="H73" s="22"/>
      <c r="I73" s="22"/>
      <c r="J73" s="22"/>
      <c r="K73" s="20"/>
    </row>
    <row r="75" spans="1:27" s="57" customFormat="1" ht="293.5" hidden="1" x14ac:dyDescent="0.35">
      <c r="A75" s="55"/>
      <c r="B75" s="56" t="s">
        <v>25</v>
      </c>
      <c r="C75" s="56" t="s">
        <v>24</v>
      </c>
      <c r="D75" s="56" t="s">
        <v>23</v>
      </c>
      <c r="E75" s="56" t="s">
        <v>22</v>
      </c>
      <c r="F75" s="56" t="s">
        <v>21</v>
      </c>
      <c r="G75" s="56" t="s">
        <v>20</v>
      </c>
      <c r="H75" s="56" t="s">
        <v>19</v>
      </c>
      <c r="I75" s="56" t="s">
        <v>18</v>
      </c>
      <c r="J75" s="56" t="s">
        <v>17</v>
      </c>
      <c r="K75" s="56" t="s">
        <v>16</v>
      </c>
      <c r="L75" s="56" t="s">
        <v>15</v>
      </c>
      <c r="M75" s="56" t="s">
        <v>14</v>
      </c>
      <c r="N75" s="56" t="s">
        <v>13</v>
      </c>
      <c r="O75" s="56" t="s">
        <v>12</v>
      </c>
      <c r="P75" s="56" t="s">
        <v>11</v>
      </c>
      <c r="Q75" s="56" t="s">
        <v>10</v>
      </c>
      <c r="R75" s="56" t="s">
        <v>9</v>
      </c>
      <c r="S75" s="56" t="s">
        <v>8</v>
      </c>
      <c r="T75" s="56" t="s">
        <v>7</v>
      </c>
      <c r="U75" s="56" t="s">
        <v>6</v>
      </c>
      <c r="V75" s="56" t="s">
        <v>5</v>
      </c>
      <c r="W75" s="56" t="s">
        <v>4</v>
      </c>
      <c r="X75" s="56" t="s">
        <v>3</v>
      </c>
      <c r="Y75" s="56" t="s">
        <v>2</v>
      </c>
      <c r="Z75" s="56" t="s">
        <v>1</v>
      </c>
      <c r="AA75" s="56" t="s">
        <v>0</v>
      </c>
    </row>
    <row r="76" spans="1:27" s="57" customFormat="1" ht="18" hidden="1" x14ac:dyDescent="0.4">
      <c r="A76" s="58" t="s">
        <v>88</v>
      </c>
      <c r="B76" s="59">
        <v>1051</v>
      </c>
      <c r="C76" s="60">
        <v>502795</v>
      </c>
      <c r="D76" s="59">
        <v>2.5099999999999998</v>
      </c>
      <c r="E76" s="59">
        <v>2.5499999999999998</v>
      </c>
      <c r="F76" s="59">
        <v>2.66</v>
      </c>
      <c r="G76" s="59">
        <v>2.46</v>
      </c>
      <c r="H76" s="59">
        <v>2.68</v>
      </c>
      <c r="I76" s="59">
        <v>2.85</v>
      </c>
      <c r="J76" s="59">
        <v>2.85</v>
      </c>
      <c r="K76" s="61">
        <v>2.29</v>
      </c>
      <c r="L76" s="61">
        <v>3.7629115128449078</v>
      </c>
      <c r="M76" s="61">
        <v>3.4945670789724055</v>
      </c>
      <c r="N76" s="61">
        <v>3.6575166508087498</v>
      </c>
      <c r="O76" s="61">
        <v>3.2691531874405322</v>
      </c>
      <c r="P76" s="61">
        <v>3.6993434823977145</v>
      </c>
      <c r="Q76" s="61">
        <v>3.7104281636536642</v>
      </c>
      <c r="R76" s="61">
        <v>3.6759181731684119</v>
      </c>
      <c r="S76" s="61">
        <v>3.5125404376783989</v>
      </c>
      <c r="T76" s="61">
        <v>4.82</v>
      </c>
      <c r="U76" s="61">
        <v>4.75</v>
      </c>
      <c r="V76" s="61">
        <v>4.79</v>
      </c>
      <c r="W76" s="59">
        <v>4.75</v>
      </c>
      <c r="X76" s="59">
        <v>4.72</v>
      </c>
      <c r="Y76" s="59">
        <v>4.75</v>
      </c>
      <c r="Z76" s="59">
        <v>4.79</v>
      </c>
      <c r="AA76" s="59">
        <v>4.8099999999999996</v>
      </c>
    </row>
    <row r="77" spans="1:27" s="57" customFormat="1" ht="18" hidden="1" x14ac:dyDescent="0.4">
      <c r="A77" s="58" t="s">
        <v>43</v>
      </c>
      <c r="B77" s="59">
        <v>121</v>
      </c>
      <c r="C77" s="60">
        <v>62654</v>
      </c>
      <c r="D77" s="59">
        <v>3.07</v>
      </c>
      <c r="E77" s="59">
        <v>2.8</v>
      </c>
      <c r="F77" s="59">
        <v>2.93</v>
      </c>
      <c r="G77" s="59">
        <v>2.71</v>
      </c>
      <c r="H77" s="59">
        <v>3.07</v>
      </c>
      <c r="I77" s="59">
        <v>3.1</v>
      </c>
      <c r="J77" s="59">
        <v>3.07</v>
      </c>
      <c r="K77" s="61">
        <v>2.93</v>
      </c>
      <c r="L77" s="61">
        <v>3.829008264462809</v>
      </c>
      <c r="M77" s="61">
        <v>3.6023140495867758</v>
      </c>
      <c r="N77" s="61">
        <v>3.7500826446280997</v>
      </c>
      <c r="O77" s="61">
        <v>3.3922314049586761</v>
      </c>
      <c r="P77" s="61">
        <v>3.8077685950413214</v>
      </c>
      <c r="Q77" s="61">
        <v>3.8331404958677662</v>
      </c>
      <c r="R77" s="61">
        <v>3.778512396694214</v>
      </c>
      <c r="S77" s="61">
        <v>3.7582644628099175</v>
      </c>
      <c r="T77" s="61">
        <v>4.55</v>
      </c>
      <c r="U77" s="61">
        <v>4.4400000000000004</v>
      </c>
      <c r="V77" s="61">
        <v>4.5999999999999996</v>
      </c>
      <c r="W77" s="59">
        <v>4.28</v>
      </c>
      <c r="X77" s="59">
        <v>4.5</v>
      </c>
      <c r="Y77" s="59">
        <v>4.62</v>
      </c>
      <c r="Z77" s="59">
        <v>4.5599999999999996</v>
      </c>
      <c r="AA77" s="59">
        <v>4.8099999999999996</v>
      </c>
    </row>
    <row r="78" spans="1:27" s="57" customFormat="1" ht="18" hidden="1" x14ac:dyDescent="0.4">
      <c r="A78" s="58" t="s">
        <v>44</v>
      </c>
      <c r="B78" s="59">
        <v>264</v>
      </c>
      <c r="C78" s="60">
        <v>60397</v>
      </c>
      <c r="D78" s="59">
        <v>2.88</v>
      </c>
      <c r="E78" s="59">
        <v>2.64</v>
      </c>
      <c r="F78" s="59">
        <v>2.74</v>
      </c>
      <c r="G78" s="59">
        <v>2.59</v>
      </c>
      <c r="H78" s="59">
        <v>3.02</v>
      </c>
      <c r="I78" s="59">
        <v>2.85</v>
      </c>
      <c r="J78" s="59">
        <v>3.01</v>
      </c>
      <c r="K78" s="61">
        <v>2.62</v>
      </c>
      <c r="L78" s="61">
        <v>3.8387500000000006</v>
      </c>
      <c r="M78" s="61">
        <v>3.4364772727272705</v>
      </c>
      <c r="N78" s="61">
        <v>3.6916666666666669</v>
      </c>
      <c r="O78" s="61">
        <v>3.2403409090909085</v>
      </c>
      <c r="P78" s="61">
        <v>3.7712121212121232</v>
      </c>
      <c r="Q78" s="61">
        <v>3.6292045454545425</v>
      </c>
      <c r="R78" s="61">
        <v>3.7499621212121208</v>
      </c>
      <c r="S78" s="61">
        <v>3.4799242424242385</v>
      </c>
      <c r="T78" s="61">
        <v>4.45</v>
      </c>
      <c r="U78" s="61">
        <v>4.13</v>
      </c>
      <c r="V78" s="61">
        <v>4.43</v>
      </c>
      <c r="W78" s="59">
        <v>3.99</v>
      </c>
      <c r="X78" s="59">
        <v>4.57</v>
      </c>
      <c r="Y78" s="59">
        <v>4.3600000000000003</v>
      </c>
      <c r="Z78" s="59">
        <v>4.3099999999999996</v>
      </c>
      <c r="AA78" s="59">
        <v>4.33</v>
      </c>
    </row>
    <row r="79" spans="1:27" s="57" customFormat="1" ht="18" hidden="1" x14ac:dyDescent="0.4">
      <c r="A79" s="58" t="s">
        <v>89</v>
      </c>
      <c r="B79" s="59">
        <v>18</v>
      </c>
      <c r="C79" s="60">
        <v>10848</v>
      </c>
      <c r="D79" s="59">
        <v>3.33</v>
      </c>
      <c r="E79" s="59">
        <v>3.21</v>
      </c>
      <c r="F79" s="59">
        <v>3.24</v>
      </c>
      <c r="G79" s="59">
        <v>2.81</v>
      </c>
      <c r="H79" s="59">
        <v>3.18</v>
      </c>
      <c r="I79" s="59">
        <v>3.46</v>
      </c>
      <c r="J79" s="59">
        <v>3.15</v>
      </c>
      <c r="K79" s="61">
        <v>3.1</v>
      </c>
      <c r="L79" s="61">
        <v>3.8183333333333329</v>
      </c>
      <c r="M79" s="61">
        <v>3.5322222222222219</v>
      </c>
      <c r="N79" s="61">
        <v>3.6594444444444445</v>
      </c>
      <c r="O79" s="61">
        <v>3.1516666666666668</v>
      </c>
      <c r="P79" s="61">
        <v>3.7322222222222217</v>
      </c>
      <c r="Q79" s="61">
        <v>3.8405555555555559</v>
      </c>
      <c r="R79" s="61">
        <v>3.6138888888888889</v>
      </c>
      <c r="S79" s="61">
        <v>3.4733333333333336</v>
      </c>
      <c r="T79" s="61">
        <v>4.18</v>
      </c>
      <c r="U79" s="61">
        <v>3.79</v>
      </c>
      <c r="V79" s="61">
        <v>4.17</v>
      </c>
      <c r="W79" s="59">
        <v>3.6</v>
      </c>
      <c r="X79" s="59">
        <v>4</v>
      </c>
      <c r="Y79" s="59">
        <v>4.17</v>
      </c>
      <c r="Z79" s="59">
        <v>3.83</v>
      </c>
      <c r="AA79" s="59">
        <v>3.86</v>
      </c>
    </row>
    <row r="80" spans="1:27" s="57" customFormat="1" ht="18" hidden="1" x14ac:dyDescent="0.4">
      <c r="A80" s="58" t="s">
        <v>90</v>
      </c>
      <c r="B80" s="59">
        <v>5</v>
      </c>
      <c r="C80" s="60">
        <v>2701</v>
      </c>
      <c r="D80" s="59">
        <v>3.39</v>
      </c>
      <c r="E80" s="59">
        <v>3.01</v>
      </c>
      <c r="F80" s="59">
        <v>3.35</v>
      </c>
      <c r="G80" s="59">
        <v>3.02</v>
      </c>
      <c r="H80" s="59">
        <v>3.37</v>
      </c>
      <c r="I80" s="59">
        <v>3.44</v>
      </c>
      <c r="J80" s="59">
        <v>3.38</v>
      </c>
      <c r="K80" s="61">
        <v>2.91</v>
      </c>
      <c r="L80" s="61">
        <v>3.6620000000000004</v>
      </c>
      <c r="M80" s="61">
        <v>3.4319999999999999</v>
      </c>
      <c r="N80" s="61">
        <v>3.5720000000000001</v>
      </c>
      <c r="O80" s="61">
        <v>3.1579999999999999</v>
      </c>
      <c r="P80" s="61">
        <v>3.524</v>
      </c>
      <c r="Q80" s="61">
        <v>3.7</v>
      </c>
      <c r="R80" s="61">
        <v>3.5019999999999998</v>
      </c>
      <c r="S80" s="61">
        <v>3.2300000000000004</v>
      </c>
      <c r="T80" s="61">
        <v>3.85</v>
      </c>
      <c r="U80" s="61">
        <v>3.64</v>
      </c>
      <c r="V80" s="61">
        <v>3.78</v>
      </c>
      <c r="W80" s="59">
        <v>3.34</v>
      </c>
      <c r="X80" s="59">
        <v>3.7</v>
      </c>
      <c r="Y80" s="59">
        <v>3.86</v>
      </c>
      <c r="Z80" s="59">
        <v>3.63</v>
      </c>
      <c r="AA80" s="59">
        <v>3.45</v>
      </c>
    </row>
    <row r="81" spans="1:27" s="57" customFormat="1" ht="18" hidden="1" x14ac:dyDescent="0.4">
      <c r="A81" s="58" t="s">
        <v>91</v>
      </c>
      <c r="B81" s="59">
        <v>9</v>
      </c>
      <c r="C81" s="60">
        <v>5458</v>
      </c>
      <c r="D81" s="59">
        <v>3.34</v>
      </c>
      <c r="E81" s="59">
        <v>3.05</v>
      </c>
      <c r="F81" s="59">
        <v>3.31</v>
      </c>
      <c r="G81" s="59">
        <v>3</v>
      </c>
      <c r="H81" s="59">
        <v>3.24</v>
      </c>
      <c r="I81" s="59">
        <v>3.4</v>
      </c>
      <c r="J81" s="59">
        <v>3.31</v>
      </c>
      <c r="K81" s="61">
        <v>2.92</v>
      </c>
      <c r="L81" s="61">
        <v>3.4666666666666668</v>
      </c>
      <c r="M81" s="61">
        <v>3.3366666666666664</v>
      </c>
      <c r="N81" s="61">
        <v>3.4755555555555557</v>
      </c>
      <c r="O81" s="61">
        <v>3.1388888888888888</v>
      </c>
      <c r="P81" s="61">
        <v>3.3966666666666665</v>
      </c>
      <c r="Q81" s="61">
        <v>3.5911111111111111</v>
      </c>
      <c r="R81" s="61">
        <v>3.4400000000000004</v>
      </c>
      <c r="S81" s="61">
        <v>3.1644444444444439</v>
      </c>
      <c r="T81" s="61">
        <v>3.74</v>
      </c>
      <c r="U81" s="61">
        <v>3.55</v>
      </c>
      <c r="V81" s="61">
        <v>3.65</v>
      </c>
      <c r="W81" s="59">
        <v>3.32</v>
      </c>
      <c r="X81" s="59">
        <v>3.67</v>
      </c>
      <c r="Y81" s="59">
        <v>3.8</v>
      </c>
      <c r="Z81" s="59">
        <v>3.6</v>
      </c>
      <c r="AA81" s="59">
        <v>3.35</v>
      </c>
    </row>
    <row r="82" spans="1:27" s="57" customFormat="1" ht="18" hidden="1" x14ac:dyDescent="0.4">
      <c r="A82" s="58" t="s">
        <v>92</v>
      </c>
      <c r="B82" s="59">
        <v>7</v>
      </c>
      <c r="C82" s="60">
        <v>3955</v>
      </c>
      <c r="D82" s="59">
        <v>3.36</v>
      </c>
      <c r="E82" s="59">
        <v>3.19</v>
      </c>
      <c r="F82" s="59">
        <v>3.17</v>
      </c>
      <c r="G82" s="59">
        <v>2.77</v>
      </c>
      <c r="H82" s="59">
        <v>3.22</v>
      </c>
      <c r="I82" s="59">
        <v>3.19</v>
      </c>
      <c r="J82" s="59">
        <v>3.09</v>
      </c>
      <c r="K82" s="61">
        <v>2.97</v>
      </c>
      <c r="L82" s="61">
        <v>3.7028571428571433</v>
      </c>
      <c r="M82" s="61">
        <v>3.5000000000000004</v>
      </c>
      <c r="N82" s="61">
        <v>3.6385714285714283</v>
      </c>
      <c r="O82" s="61">
        <v>3.0214285714285718</v>
      </c>
      <c r="P82" s="61">
        <v>3.5214285714285714</v>
      </c>
      <c r="Q82" s="61">
        <v>3.4499999999999997</v>
      </c>
      <c r="R82" s="61">
        <v>3.4528571428571433</v>
      </c>
      <c r="S82" s="61">
        <v>3.3014285714285712</v>
      </c>
      <c r="T82" s="61">
        <v>3.97</v>
      </c>
      <c r="U82" s="61">
        <v>3.79</v>
      </c>
      <c r="V82" s="61">
        <v>3.99</v>
      </c>
      <c r="W82" s="59">
        <v>3.35</v>
      </c>
      <c r="X82" s="59">
        <v>3.78</v>
      </c>
      <c r="Y82" s="59">
        <v>3.8</v>
      </c>
      <c r="Z82" s="59">
        <v>3.72</v>
      </c>
      <c r="AA82" s="59">
        <v>3.59</v>
      </c>
    </row>
    <row r="83" spans="1:27" s="57" customFormat="1" ht="18" hidden="1" x14ac:dyDescent="0.4">
      <c r="A83" s="58" t="s">
        <v>93</v>
      </c>
      <c r="B83" s="59">
        <v>133</v>
      </c>
      <c r="C83" s="60">
        <v>87125</v>
      </c>
      <c r="D83" s="59">
        <v>3.25</v>
      </c>
      <c r="E83" s="59">
        <v>3.03</v>
      </c>
      <c r="F83" s="59">
        <v>3.07</v>
      </c>
      <c r="G83" s="59">
        <v>2.63</v>
      </c>
      <c r="H83" s="59">
        <v>3.26</v>
      </c>
      <c r="I83" s="59">
        <v>3.38</v>
      </c>
      <c r="J83" s="59">
        <v>3.09</v>
      </c>
      <c r="K83" s="61">
        <v>2.7</v>
      </c>
      <c r="L83" s="61">
        <v>3.8576691729323302</v>
      </c>
      <c r="M83" s="61">
        <v>3.665488721804512</v>
      </c>
      <c r="N83" s="61">
        <v>3.7590977443609037</v>
      </c>
      <c r="O83" s="61">
        <v>3.344285714285713</v>
      </c>
      <c r="P83" s="61">
        <v>3.7660150375939847</v>
      </c>
      <c r="Q83" s="61">
        <v>3.8945112781954889</v>
      </c>
      <c r="R83" s="61">
        <v>3.7075939849624069</v>
      </c>
      <c r="S83" s="61">
        <v>3.5832330827067689</v>
      </c>
      <c r="T83" s="61">
        <v>4.3600000000000003</v>
      </c>
      <c r="U83" s="61">
        <v>4.24</v>
      </c>
      <c r="V83" s="61">
        <v>4.38</v>
      </c>
      <c r="W83" s="59">
        <v>4.01</v>
      </c>
      <c r="X83" s="59">
        <v>4.3</v>
      </c>
      <c r="Y83" s="59">
        <v>4.26</v>
      </c>
      <c r="Z83" s="59">
        <v>4.3899999999999997</v>
      </c>
      <c r="AA83" s="59">
        <v>4.37</v>
      </c>
    </row>
    <row r="84" spans="1:27" s="57" customFormat="1" ht="18" hidden="1" x14ac:dyDescent="0.4">
      <c r="A84" s="58" t="s">
        <v>94</v>
      </c>
      <c r="B84" s="59">
        <v>41</v>
      </c>
      <c r="C84" s="60">
        <v>24213</v>
      </c>
      <c r="D84" s="59">
        <v>3.25</v>
      </c>
      <c r="E84" s="59">
        <v>3.03</v>
      </c>
      <c r="F84" s="59">
        <v>3.07</v>
      </c>
      <c r="G84" s="59">
        <v>2.75</v>
      </c>
      <c r="H84" s="59">
        <v>3.29</v>
      </c>
      <c r="I84" s="59">
        <v>3.38</v>
      </c>
      <c r="J84" s="59">
        <v>3.09</v>
      </c>
      <c r="K84" s="61">
        <v>2.7</v>
      </c>
      <c r="L84" s="61">
        <v>3.8048780487804885</v>
      </c>
      <c r="M84" s="61">
        <v>3.6165853658536586</v>
      </c>
      <c r="N84" s="61">
        <v>3.6909756097560984</v>
      </c>
      <c r="O84" s="61">
        <v>3.3246341463414635</v>
      </c>
      <c r="P84" s="61">
        <v>3.744634146341463</v>
      </c>
      <c r="Q84" s="61">
        <v>3.8709756097560972</v>
      </c>
      <c r="R84" s="61">
        <v>3.7248780487804876</v>
      </c>
      <c r="S84" s="61">
        <v>3.521707317073171</v>
      </c>
      <c r="T84" s="61">
        <v>4.2</v>
      </c>
      <c r="U84" s="61">
        <v>4.01</v>
      </c>
      <c r="V84" s="61">
        <v>4.1399999999999997</v>
      </c>
      <c r="W84" s="59">
        <v>3.62</v>
      </c>
      <c r="X84" s="59">
        <v>4.07</v>
      </c>
      <c r="Y84" s="59">
        <v>4.22</v>
      </c>
      <c r="Z84" s="59">
        <v>4.04</v>
      </c>
      <c r="AA84" s="59">
        <v>4.26</v>
      </c>
    </row>
    <row r="85" spans="1:27" s="57" customFormat="1" ht="18" hidden="1" x14ac:dyDescent="0.4">
      <c r="A85" s="58" t="s">
        <v>95</v>
      </c>
      <c r="B85" s="59">
        <v>21</v>
      </c>
      <c r="C85" s="60">
        <v>5010</v>
      </c>
      <c r="D85" s="59">
        <v>3.25</v>
      </c>
      <c r="E85" s="59">
        <v>3.08</v>
      </c>
      <c r="F85" s="59">
        <v>3.1</v>
      </c>
      <c r="G85" s="59">
        <v>2.63</v>
      </c>
      <c r="H85" s="59">
        <v>3.33</v>
      </c>
      <c r="I85" s="59">
        <v>3.44</v>
      </c>
      <c r="J85" s="59">
        <v>3.33</v>
      </c>
      <c r="K85" s="61">
        <v>3.29</v>
      </c>
      <c r="L85" s="61">
        <v>3.9666666666666672</v>
      </c>
      <c r="M85" s="61">
        <v>3.7752380952380959</v>
      </c>
      <c r="N85" s="61">
        <v>3.9623809523809528</v>
      </c>
      <c r="O85" s="61">
        <v>3.5057142857142858</v>
      </c>
      <c r="P85" s="61">
        <v>3.8123809523809524</v>
      </c>
      <c r="Q85" s="61">
        <v>3.9614285714285709</v>
      </c>
      <c r="R85" s="61">
        <v>3.8076190476190472</v>
      </c>
      <c r="S85" s="61">
        <v>3.7619047619047614</v>
      </c>
      <c r="T85" s="61">
        <v>4.26</v>
      </c>
      <c r="U85" s="61">
        <v>4.24</v>
      </c>
      <c r="V85" s="61">
        <v>4.24</v>
      </c>
      <c r="W85" s="59">
        <v>4.01</v>
      </c>
      <c r="X85" s="59">
        <v>4.0199999999999996</v>
      </c>
      <c r="Y85" s="59">
        <v>4.26</v>
      </c>
      <c r="Z85" s="59">
        <v>4.17</v>
      </c>
      <c r="AA85" s="59">
        <v>4.24</v>
      </c>
    </row>
    <row r="86" spans="1:27" s="57" customFormat="1" ht="18" hidden="1" x14ac:dyDescent="0.4">
      <c r="A86" s="58" t="s">
        <v>96</v>
      </c>
      <c r="B86" s="59">
        <v>25</v>
      </c>
      <c r="C86" s="60">
        <v>29885</v>
      </c>
      <c r="D86" s="59">
        <v>3.5</v>
      </c>
      <c r="E86" s="59">
        <v>3.16</v>
      </c>
      <c r="F86" s="59">
        <v>3.18</v>
      </c>
      <c r="G86" s="59">
        <v>2.91</v>
      </c>
      <c r="H86" s="59">
        <v>3.49</v>
      </c>
      <c r="I86" s="59">
        <v>3.5</v>
      </c>
      <c r="J86" s="59">
        <v>3.31</v>
      </c>
      <c r="K86" s="61">
        <v>2.98</v>
      </c>
      <c r="L86" s="61">
        <v>3.8520000000000003</v>
      </c>
      <c r="M86" s="61">
        <v>3.6287999999999996</v>
      </c>
      <c r="N86" s="61">
        <v>3.6335999999999999</v>
      </c>
      <c r="O86" s="61">
        <v>3.2176</v>
      </c>
      <c r="P86" s="61">
        <v>3.7976000000000001</v>
      </c>
      <c r="Q86" s="61">
        <v>3.8323999999999994</v>
      </c>
      <c r="R86" s="61">
        <v>3.6748000000000003</v>
      </c>
      <c r="S86" s="61">
        <v>3.5499999999999994</v>
      </c>
      <c r="T86" s="61">
        <v>4.34</v>
      </c>
      <c r="U86" s="61">
        <v>3.99</v>
      </c>
      <c r="V86" s="61">
        <v>4.38</v>
      </c>
      <c r="W86" s="59">
        <v>3.88</v>
      </c>
      <c r="X86" s="59">
        <v>4.3</v>
      </c>
      <c r="Y86" s="59">
        <v>4.21</v>
      </c>
      <c r="Z86" s="59">
        <v>4.3899999999999997</v>
      </c>
      <c r="AA86" s="59">
        <v>4.37</v>
      </c>
    </row>
    <row r="87" spans="1:27" s="57" customFormat="1" ht="18" hidden="1" x14ac:dyDescent="0.4">
      <c r="A87" s="58" t="s">
        <v>97</v>
      </c>
      <c r="B87" s="59">
        <v>64</v>
      </c>
      <c r="C87" s="60">
        <v>24433</v>
      </c>
      <c r="D87" s="59">
        <v>2.97</v>
      </c>
      <c r="E87" s="59">
        <v>2.62</v>
      </c>
      <c r="F87" s="59">
        <v>2.74</v>
      </c>
      <c r="G87" s="59">
        <v>2.46</v>
      </c>
      <c r="H87" s="59">
        <v>3.08</v>
      </c>
      <c r="I87" s="59">
        <v>3.21</v>
      </c>
      <c r="J87" s="59">
        <v>3.06</v>
      </c>
      <c r="K87" s="61">
        <v>2.94</v>
      </c>
      <c r="L87" s="61">
        <v>3.9075000000000011</v>
      </c>
      <c r="M87" s="61">
        <v>3.6528124999999996</v>
      </c>
      <c r="N87" s="61">
        <v>3.8064062499999993</v>
      </c>
      <c r="O87" s="61">
        <v>3.3440625000000006</v>
      </c>
      <c r="P87" s="61">
        <v>3.8299999999999996</v>
      </c>
      <c r="Q87" s="61">
        <v>3.8279687500000001</v>
      </c>
      <c r="R87" s="61">
        <v>3.8304687499999992</v>
      </c>
      <c r="S87" s="61">
        <v>3.6551562500000001</v>
      </c>
      <c r="T87" s="61">
        <v>4.82</v>
      </c>
      <c r="U87" s="61">
        <v>4.75</v>
      </c>
      <c r="V87" s="61">
        <v>4.79</v>
      </c>
      <c r="W87" s="59">
        <v>4.75</v>
      </c>
      <c r="X87" s="59">
        <v>4.72</v>
      </c>
      <c r="Y87" s="59">
        <v>4.75</v>
      </c>
      <c r="Z87" s="59">
        <v>4.79</v>
      </c>
      <c r="AA87" s="59">
        <v>4.79</v>
      </c>
    </row>
    <row r="88" spans="1:27" s="57" customFormat="1" ht="18" hidden="1" x14ac:dyDescent="0.4">
      <c r="A88" s="58" t="s">
        <v>98</v>
      </c>
      <c r="B88" s="59">
        <v>33</v>
      </c>
      <c r="C88" s="60">
        <v>7513</v>
      </c>
      <c r="D88" s="59">
        <v>2.97</v>
      </c>
      <c r="E88" s="59">
        <v>2.62</v>
      </c>
      <c r="F88" s="59">
        <v>2.74</v>
      </c>
      <c r="G88" s="59">
        <v>2.46</v>
      </c>
      <c r="H88" s="59">
        <v>3.08</v>
      </c>
      <c r="I88" s="59">
        <v>3.21</v>
      </c>
      <c r="J88" s="59">
        <v>3.06</v>
      </c>
      <c r="K88" s="61">
        <v>2.94</v>
      </c>
      <c r="L88" s="61">
        <v>3.887575757575759</v>
      </c>
      <c r="M88" s="61">
        <v>3.5915151515151518</v>
      </c>
      <c r="N88" s="61">
        <v>3.731818181818181</v>
      </c>
      <c r="O88" s="61">
        <v>3.3239393939393929</v>
      </c>
      <c r="P88" s="61">
        <v>3.8545454545454541</v>
      </c>
      <c r="Q88" s="61">
        <v>3.8112121212121206</v>
      </c>
      <c r="R88" s="61">
        <v>3.8503030303030306</v>
      </c>
      <c r="S88" s="61">
        <v>3.7072727272727275</v>
      </c>
      <c r="T88" s="61">
        <v>4.82</v>
      </c>
      <c r="U88" s="61">
        <v>4.75</v>
      </c>
      <c r="V88" s="61">
        <v>4.79</v>
      </c>
      <c r="W88" s="59">
        <v>4.75</v>
      </c>
      <c r="X88" s="59">
        <v>4.72</v>
      </c>
      <c r="Y88" s="59">
        <v>4.75</v>
      </c>
      <c r="Z88" s="59">
        <v>4.79</v>
      </c>
      <c r="AA88" s="59">
        <v>4.79</v>
      </c>
    </row>
    <row r="89" spans="1:27" s="57" customFormat="1" ht="18" hidden="1" x14ac:dyDescent="0.4">
      <c r="A89" s="58" t="s">
        <v>99</v>
      </c>
      <c r="B89" s="59">
        <v>6</v>
      </c>
      <c r="C89" s="60">
        <v>698</v>
      </c>
      <c r="D89" s="59">
        <v>3.52</v>
      </c>
      <c r="E89" s="59">
        <v>3.29</v>
      </c>
      <c r="F89" s="59">
        <v>3.53</v>
      </c>
      <c r="G89" s="59">
        <v>3.06</v>
      </c>
      <c r="H89" s="59">
        <v>3.39</v>
      </c>
      <c r="I89" s="59">
        <v>3.54</v>
      </c>
      <c r="J89" s="59">
        <v>3.43</v>
      </c>
      <c r="K89" s="61">
        <v>2.96</v>
      </c>
      <c r="L89" s="61">
        <v>3.67</v>
      </c>
      <c r="M89" s="61">
        <v>3.48</v>
      </c>
      <c r="N89" s="61">
        <v>3.6833333333333336</v>
      </c>
      <c r="O89" s="61">
        <v>3.3833333333333333</v>
      </c>
      <c r="P89" s="61">
        <v>3.5433333333333334</v>
      </c>
      <c r="Q89" s="61">
        <v>3.6966666666666659</v>
      </c>
      <c r="R89" s="61">
        <v>3.5866666666666664</v>
      </c>
      <c r="S89" s="61">
        <v>3.3566666666666669</v>
      </c>
      <c r="T89" s="61">
        <v>3.84</v>
      </c>
      <c r="U89" s="61">
        <v>3.76</v>
      </c>
      <c r="V89" s="61">
        <v>3.86</v>
      </c>
      <c r="W89" s="59">
        <v>3.69</v>
      </c>
      <c r="X89" s="59">
        <v>3.85</v>
      </c>
      <c r="Y89" s="59">
        <v>3.8</v>
      </c>
      <c r="Z89" s="59">
        <v>3.75</v>
      </c>
      <c r="AA89" s="59">
        <v>4</v>
      </c>
    </row>
    <row r="90" spans="1:27" s="57" customFormat="1" ht="18" hidden="1" x14ac:dyDescent="0.4">
      <c r="A90" s="58" t="s">
        <v>100</v>
      </c>
      <c r="B90" s="59">
        <v>201</v>
      </c>
      <c r="C90" s="60">
        <v>129507</v>
      </c>
      <c r="D90" s="59">
        <v>2.5099999999999998</v>
      </c>
      <c r="E90" s="59">
        <v>2.5499999999999998</v>
      </c>
      <c r="F90" s="59">
        <v>2.68</v>
      </c>
      <c r="G90" s="59">
        <v>2.48</v>
      </c>
      <c r="H90" s="59">
        <v>2.85</v>
      </c>
      <c r="I90" s="59">
        <v>3.05</v>
      </c>
      <c r="J90" s="59">
        <v>2.89</v>
      </c>
      <c r="K90" s="61">
        <v>2.29</v>
      </c>
      <c r="L90" s="61">
        <v>3.5969154228855729</v>
      </c>
      <c r="M90" s="61">
        <v>3.3262686567164166</v>
      </c>
      <c r="N90" s="61">
        <v>3.4825373134328377</v>
      </c>
      <c r="O90" s="61">
        <v>3.1636318407960213</v>
      </c>
      <c r="P90" s="61">
        <v>3.5715920398009962</v>
      </c>
      <c r="Q90" s="61">
        <v>3.5864179104477616</v>
      </c>
      <c r="R90" s="61">
        <v>3.5630348258706448</v>
      </c>
      <c r="S90" s="61">
        <v>3.4214427860696519</v>
      </c>
      <c r="T90" s="61">
        <v>4.43</v>
      </c>
      <c r="U90" s="61">
        <v>4.18</v>
      </c>
      <c r="V90" s="61">
        <v>4.3600000000000003</v>
      </c>
      <c r="W90" s="59">
        <v>3.86</v>
      </c>
      <c r="X90" s="59">
        <v>4.3499999999999996</v>
      </c>
      <c r="Y90" s="59">
        <v>4.2</v>
      </c>
      <c r="Z90" s="59">
        <v>4.26</v>
      </c>
      <c r="AA90" s="59">
        <v>4.34</v>
      </c>
    </row>
    <row r="91" spans="1:27" s="57" customFormat="1" ht="18" hidden="1" x14ac:dyDescent="0.4">
      <c r="A91" s="58" t="s">
        <v>101</v>
      </c>
      <c r="B91" s="59">
        <v>80</v>
      </c>
      <c r="C91" s="60">
        <v>42660</v>
      </c>
      <c r="D91" s="59">
        <v>2.92</v>
      </c>
      <c r="E91" s="59">
        <v>2.59</v>
      </c>
      <c r="F91" s="59">
        <v>2.85</v>
      </c>
      <c r="G91" s="59">
        <v>2.48</v>
      </c>
      <c r="H91" s="59">
        <v>2.85</v>
      </c>
      <c r="I91" s="59">
        <v>3.05</v>
      </c>
      <c r="J91" s="59">
        <v>2.89</v>
      </c>
      <c r="K91" s="61">
        <v>2.79</v>
      </c>
      <c r="L91" s="61">
        <v>3.568875000000002</v>
      </c>
      <c r="M91" s="61">
        <v>3.2733750000000001</v>
      </c>
      <c r="N91" s="61">
        <v>3.4398749999999998</v>
      </c>
      <c r="O91" s="61">
        <v>3.1510000000000002</v>
      </c>
      <c r="P91" s="61">
        <v>3.570125</v>
      </c>
      <c r="Q91" s="61">
        <v>3.5905000000000009</v>
      </c>
      <c r="R91" s="61">
        <v>3.5021249999999995</v>
      </c>
      <c r="S91" s="61">
        <v>3.4565000000000006</v>
      </c>
      <c r="T91" s="61">
        <v>4.29</v>
      </c>
      <c r="U91" s="61">
        <v>3.97</v>
      </c>
      <c r="V91" s="61">
        <v>4.0599999999999996</v>
      </c>
      <c r="W91" s="59">
        <v>3.86</v>
      </c>
      <c r="X91" s="59">
        <v>4.3499999999999996</v>
      </c>
      <c r="Y91" s="59">
        <v>4.2</v>
      </c>
      <c r="Z91" s="59">
        <v>4.24</v>
      </c>
      <c r="AA91" s="59">
        <v>4.34</v>
      </c>
    </row>
    <row r="92" spans="1:27" s="57" customFormat="1" ht="18" hidden="1" x14ac:dyDescent="0.4">
      <c r="A92" s="58" t="s">
        <v>102</v>
      </c>
      <c r="B92" s="59">
        <v>44</v>
      </c>
      <c r="C92" s="60">
        <v>13066</v>
      </c>
      <c r="D92" s="59">
        <v>2.81</v>
      </c>
      <c r="E92" s="59">
        <v>2.83</v>
      </c>
      <c r="F92" s="59">
        <v>2.66</v>
      </c>
      <c r="G92" s="59">
        <v>2.78</v>
      </c>
      <c r="H92" s="59">
        <v>3.02</v>
      </c>
      <c r="I92" s="59">
        <v>3.13</v>
      </c>
      <c r="J92" s="59">
        <v>2.97</v>
      </c>
      <c r="K92" s="61">
        <v>2.79</v>
      </c>
      <c r="L92" s="61">
        <v>3.8156818181818184</v>
      </c>
      <c r="M92" s="61">
        <v>3.6409090909090902</v>
      </c>
      <c r="N92" s="61">
        <v>3.6911363636363648</v>
      </c>
      <c r="O92" s="61">
        <v>3.3622727272727277</v>
      </c>
      <c r="P92" s="61">
        <v>3.7588636363636367</v>
      </c>
      <c r="Q92" s="61">
        <v>3.7975000000000008</v>
      </c>
      <c r="R92" s="61">
        <v>3.6981818181818182</v>
      </c>
      <c r="S92" s="61">
        <v>3.6454545454545455</v>
      </c>
      <c r="T92" s="61">
        <v>4.7300000000000004</v>
      </c>
      <c r="U92" s="61">
        <v>4.43</v>
      </c>
      <c r="V92" s="61">
        <v>4.6500000000000004</v>
      </c>
      <c r="W92" s="59">
        <v>4.28</v>
      </c>
      <c r="X92" s="59">
        <v>4.6500000000000004</v>
      </c>
      <c r="Y92" s="59">
        <v>4.51</v>
      </c>
      <c r="Z92" s="59">
        <v>4.58</v>
      </c>
      <c r="AA92" s="59">
        <v>4.6100000000000003</v>
      </c>
    </row>
    <row r="93" spans="1:27" s="57" customFormat="1" ht="18" hidden="1" x14ac:dyDescent="0.4">
      <c r="A93" s="58" t="s">
        <v>103</v>
      </c>
      <c r="B93" s="59">
        <v>24</v>
      </c>
      <c r="C93" s="60">
        <v>22994</v>
      </c>
      <c r="D93" s="59">
        <v>3.58</v>
      </c>
      <c r="E93" s="59">
        <v>3.21</v>
      </c>
      <c r="F93" s="59">
        <v>3.35</v>
      </c>
      <c r="G93" s="59">
        <v>2.96</v>
      </c>
      <c r="H93" s="59">
        <v>3.26</v>
      </c>
      <c r="I93" s="59">
        <v>3.57</v>
      </c>
      <c r="J93" s="59">
        <v>3.22</v>
      </c>
      <c r="K93" s="61">
        <v>2.88</v>
      </c>
      <c r="L93" s="61">
        <v>3.7845833333333334</v>
      </c>
      <c r="M93" s="61">
        <v>3.629583333333334</v>
      </c>
      <c r="N93" s="61">
        <v>3.6983333333333328</v>
      </c>
      <c r="O93" s="61">
        <v>3.3220833333333335</v>
      </c>
      <c r="P93" s="61">
        <v>3.6620833333333329</v>
      </c>
      <c r="Q93" s="61">
        <v>3.8970833333333341</v>
      </c>
      <c r="R93" s="61">
        <v>3.569583333333334</v>
      </c>
      <c r="S93" s="61">
        <v>3.3904166666666673</v>
      </c>
      <c r="T93" s="61">
        <v>4.09</v>
      </c>
      <c r="U93" s="61">
        <v>4.03</v>
      </c>
      <c r="V93" s="61">
        <v>3.99</v>
      </c>
      <c r="W93" s="59">
        <v>3.84</v>
      </c>
      <c r="X93" s="59">
        <v>3.95</v>
      </c>
      <c r="Y93" s="59">
        <v>4.13</v>
      </c>
      <c r="Z93" s="59">
        <v>3.9</v>
      </c>
      <c r="AA93" s="59">
        <v>3.87</v>
      </c>
    </row>
    <row r="94" spans="1:27" s="57" customFormat="1" ht="18" hidden="1" x14ac:dyDescent="0.4">
      <c r="A94" s="58" t="s">
        <v>104</v>
      </c>
      <c r="B94" s="59">
        <v>27</v>
      </c>
      <c r="C94" s="60">
        <v>14313</v>
      </c>
      <c r="D94" s="59">
        <v>2.8</v>
      </c>
      <c r="E94" s="59">
        <v>2.92</v>
      </c>
      <c r="F94" s="59">
        <v>3.19</v>
      </c>
      <c r="G94" s="59">
        <v>2.67</v>
      </c>
      <c r="H94" s="59">
        <v>3.21</v>
      </c>
      <c r="I94" s="59">
        <v>3.21</v>
      </c>
      <c r="J94" s="59">
        <v>3.23</v>
      </c>
      <c r="K94" s="61">
        <v>2.92</v>
      </c>
      <c r="L94" s="61">
        <v>3.6914814814814805</v>
      </c>
      <c r="M94" s="61">
        <v>3.5314814814814803</v>
      </c>
      <c r="N94" s="61">
        <v>3.6462962962962964</v>
      </c>
      <c r="O94" s="61">
        <v>3.1970370370370369</v>
      </c>
      <c r="P94" s="61">
        <v>3.5929629629629622</v>
      </c>
      <c r="Q94" s="61">
        <v>3.6855555555555544</v>
      </c>
      <c r="R94" s="61">
        <v>3.6085185185185185</v>
      </c>
      <c r="S94" s="61">
        <v>3.40037037037037</v>
      </c>
      <c r="T94" s="61">
        <v>4.24</v>
      </c>
      <c r="U94" s="61">
        <v>4.1900000000000004</v>
      </c>
      <c r="V94" s="61">
        <v>4.26</v>
      </c>
      <c r="W94" s="59">
        <v>3.56</v>
      </c>
      <c r="X94" s="59">
        <v>4.04</v>
      </c>
      <c r="Y94" s="59">
        <v>4.12</v>
      </c>
      <c r="Z94" s="59">
        <v>4.12</v>
      </c>
      <c r="AA94" s="59">
        <v>4.01</v>
      </c>
    </row>
    <row r="95" spans="1:27" s="57" customFormat="1" ht="18" hidden="1" x14ac:dyDescent="0.4">
      <c r="A95" s="58" t="s">
        <v>45</v>
      </c>
      <c r="B95" s="59">
        <v>37</v>
      </c>
      <c r="C95" s="60">
        <v>20040</v>
      </c>
      <c r="D95" s="59">
        <v>3.19</v>
      </c>
      <c r="E95" s="59">
        <v>2.81</v>
      </c>
      <c r="F95" s="59">
        <v>3.04</v>
      </c>
      <c r="G95" s="59">
        <v>2.75</v>
      </c>
      <c r="H95" s="59">
        <v>2.98</v>
      </c>
      <c r="I95" s="59">
        <v>3.26</v>
      </c>
      <c r="J95" s="59">
        <v>2.93</v>
      </c>
      <c r="K95" s="61">
        <v>2.86</v>
      </c>
      <c r="L95" s="61">
        <v>3.6029729729729731</v>
      </c>
      <c r="M95" s="61">
        <v>3.4310810810810812</v>
      </c>
      <c r="N95" s="61">
        <v>3.543513513513513</v>
      </c>
      <c r="O95" s="61">
        <v>3.2289189189189198</v>
      </c>
      <c r="P95" s="61">
        <v>3.4794594594594597</v>
      </c>
      <c r="Q95" s="61">
        <v>3.6272972972972974</v>
      </c>
      <c r="R95" s="61">
        <v>3.4378378378378369</v>
      </c>
      <c r="S95" s="61">
        <v>3.265135135135135</v>
      </c>
      <c r="T95" s="61">
        <v>3.98</v>
      </c>
      <c r="U95" s="61">
        <v>3.67</v>
      </c>
      <c r="V95" s="61">
        <v>3.93</v>
      </c>
      <c r="W95" s="59">
        <v>3.67</v>
      </c>
      <c r="X95" s="59">
        <v>3.92</v>
      </c>
      <c r="Y95" s="59">
        <v>3.96</v>
      </c>
      <c r="Z95" s="59">
        <v>4</v>
      </c>
      <c r="AA95" s="59">
        <v>3.73</v>
      </c>
    </row>
    <row r="96" spans="1:27" s="57" customFormat="1" ht="18" hidden="1" x14ac:dyDescent="0.4">
      <c r="A96" s="58" t="s">
        <v>105</v>
      </c>
      <c r="B96" s="59">
        <v>20</v>
      </c>
      <c r="C96" s="60">
        <v>19880</v>
      </c>
      <c r="D96" s="59">
        <v>2.82</v>
      </c>
      <c r="E96" s="59">
        <v>2.92</v>
      </c>
      <c r="F96" s="59">
        <v>2.83</v>
      </c>
      <c r="G96" s="59">
        <v>2.8</v>
      </c>
      <c r="H96" s="59">
        <v>2.68</v>
      </c>
      <c r="I96" s="59">
        <v>3.36</v>
      </c>
      <c r="J96" s="59">
        <v>2.85</v>
      </c>
      <c r="K96" s="61">
        <v>3.04</v>
      </c>
      <c r="L96" s="61">
        <v>3.6294999999999993</v>
      </c>
      <c r="M96" s="61">
        <v>3.4659999999999997</v>
      </c>
      <c r="N96" s="61">
        <v>3.504</v>
      </c>
      <c r="O96" s="61">
        <v>3.1935000000000007</v>
      </c>
      <c r="P96" s="61">
        <v>3.5374999999999992</v>
      </c>
      <c r="Q96" s="61">
        <v>3.7420000000000009</v>
      </c>
      <c r="R96" s="61">
        <v>3.5245000000000006</v>
      </c>
      <c r="S96" s="61">
        <v>3.4790000000000001</v>
      </c>
      <c r="T96" s="61">
        <v>4.0199999999999996</v>
      </c>
      <c r="U96" s="61">
        <v>3.74</v>
      </c>
      <c r="V96" s="61">
        <v>3.83</v>
      </c>
      <c r="W96" s="59">
        <v>3.56</v>
      </c>
      <c r="X96" s="59">
        <v>3.86</v>
      </c>
      <c r="Y96" s="59">
        <v>3.99</v>
      </c>
      <c r="Z96" s="59">
        <v>3.96</v>
      </c>
      <c r="AA96" s="59">
        <v>3.89</v>
      </c>
    </row>
    <row r="97" spans="1:27" s="57" customFormat="1" ht="18" hidden="1" x14ac:dyDescent="0.4">
      <c r="A97" s="58" t="s">
        <v>106</v>
      </c>
      <c r="B97" s="59">
        <v>61</v>
      </c>
      <c r="C97" s="60">
        <v>44444</v>
      </c>
      <c r="D97" s="59">
        <v>3.31</v>
      </c>
      <c r="E97" s="59">
        <v>3.04</v>
      </c>
      <c r="F97" s="59">
        <v>3.11</v>
      </c>
      <c r="G97" s="59">
        <v>2.81</v>
      </c>
      <c r="H97" s="59">
        <v>3.28</v>
      </c>
      <c r="I97" s="59">
        <v>3.21</v>
      </c>
      <c r="J97" s="59">
        <v>3.16</v>
      </c>
      <c r="K97" s="61">
        <v>3.05</v>
      </c>
      <c r="L97" s="61">
        <v>3.7909836065573761</v>
      </c>
      <c r="M97" s="61">
        <v>3.5821311475409834</v>
      </c>
      <c r="N97" s="61">
        <v>3.7308196721311497</v>
      </c>
      <c r="O97" s="61">
        <v>3.3988524590163931</v>
      </c>
      <c r="P97" s="61">
        <v>3.6785245901639341</v>
      </c>
      <c r="Q97" s="61">
        <v>3.7908196721311458</v>
      </c>
      <c r="R97" s="61">
        <v>3.6455737704918034</v>
      </c>
      <c r="S97" s="61">
        <v>3.4596721311475416</v>
      </c>
      <c r="T97" s="61">
        <v>4.1500000000000004</v>
      </c>
      <c r="U97" s="61">
        <v>3.89</v>
      </c>
      <c r="V97" s="61">
        <v>4.08</v>
      </c>
      <c r="W97" s="59">
        <v>3.71</v>
      </c>
      <c r="X97" s="59">
        <v>4.08</v>
      </c>
      <c r="Y97" s="59">
        <v>4.0999999999999996</v>
      </c>
      <c r="Z97" s="59">
        <v>3.99</v>
      </c>
      <c r="AA97" s="59">
        <v>3.95</v>
      </c>
    </row>
    <row r="98" spans="1:27" s="57" customFormat="1" ht="18" hidden="1" x14ac:dyDescent="0.4">
      <c r="A98" s="58" t="s">
        <v>107</v>
      </c>
      <c r="B98" s="59">
        <v>20</v>
      </c>
      <c r="C98" s="60">
        <v>11357</v>
      </c>
      <c r="D98" s="59">
        <v>2.82</v>
      </c>
      <c r="E98" s="59">
        <v>2.72</v>
      </c>
      <c r="F98" s="59">
        <v>2.83</v>
      </c>
      <c r="G98" s="59">
        <v>2.8</v>
      </c>
      <c r="H98" s="59">
        <v>2.68</v>
      </c>
      <c r="I98" s="59">
        <v>3.27</v>
      </c>
      <c r="J98" s="59">
        <v>2.85</v>
      </c>
      <c r="K98" s="61">
        <v>3.04</v>
      </c>
      <c r="L98" s="61">
        <v>3.5424999999999995</v>
      </c>
      <c r="M98" s="61">
        <v>3.406499999999999</v>
      </c>
      <c r="N98" s="61">
        <v>3.4274999999999998</v>
      </c>
      <c r="O98" s="61">
        <v>3.1620000000000004</v>
      </c>
      <c r="P98" s="61">
        <v>3.4709999999999992</v>
      </c>
      <c r="Q98" s="61">
        <v>3.7144999999999997</v>
      </c>
      <c r="R98" s="61">
        <v>3.4249999999999998</v>
      </c>
      <c r="S98" s="61">
        <v>3.4244999999999997</v>
      </c>
      <c r="T98" s="61">
        <v>3.88</v>
      </c>
      <c r="U98" s="61">
        <v>3.85</v>
      </c>
      <c r="V98" s="61">
        <v>3.85</v>
      </c>
      <c r="W98" s="59">
        <v>3.56</v>
      </c>
      <c r="X98" s="59">
        <v>3.89</v>
      </c>
      <c r="Y98" s="59">
        <v>4.03</v>
      </c>
      <c r="Z98" s="59">
        <v>3.73</v>
      </c>
      <c r="AA98" s="59">
        <v>3.92</v>
      </c>
    </row>
    <row r="99" spans="1:27" s="57" customFormat="1" ht="18" hidden="1" x14ac:dyDescent="0.4">
      <c r="A99" s="58" t="s">
        <v>108</v>
      </c>
      <c r="B99" s="59">
        <v>24</v>
      </c>
      <c r="C99" s="60">
        <v>16638</v>
      </c>
      <c r="D99" s="59">
        <v>3.31</v>
      </c>
      <c r="E99" s="59">
        <v>2.9</v>
      </c>
      <c r="F99" s="59">
        <v>3.04</v>
      </c>
      <c r="G99" s="59">
        <v>2.69</v>
      </c>
      <c r="H99" s="59">
        <v>3.29</v>
      </c>
      <c r="I99" s="59">
        <v>3.24</v>
      </c>
      <c r="J99" s="59">
        <v>3.17</v>
      </c>
      <c r="K99" s="61">
        <v>2.78</v>
      </c>
      <c r="L99" s="61">
        <v>3.7195833333333339</v>
      </c>
      <c r="M99" s="61">
        <v>3.3966666666666669</v>
      </c>
      <c r="N99" s="61">
        <v>3.5937499999999996</v>
      </c>
      <c r="O99" s="61">
        <v>3.1191666666666666</v>
      </c>
      <c r="P99" s="61">
        <v>3.6583333333333332</v>
      </c>
      <c r="Q99" s="61">
        <v>3.6333333333333342</v>
      </c>
      <c r="R99" s="61">
        <v>3.6141666666666672</v>
      </c>
      <c r="S99" s="61">
        <v>3.3287499999999999</v>
      </c>
      <c r="T99" s="61">
        <v>4.1500000000000004</v>
      </c>
      <c r="U99" s="61">
        <v>3.91</v>
      </c>
      <c r="V99" s="61">
        <v>4.25</v>
      </c>
      <c r="W99" s="59">
        <v>3.83</v>
      </c>
      <c r="X99" s="59">
        <v>4.05</v>
      </c>
      <c r="Y99" s="59">
        <v>3.96</v>
      </c>
      <c r="Z99" s="59">
        <v>4.1100000000000003</v>
      </c>
      <c r="AA99" s="59">
        <v>3.92</v>
      </c>
    </row>
    <row r="100" spans="1:27" s="57" customFormat="1" ht="18" hidden="1" x14ac:dyDescent="0.4">
      <c r="A100" s="58" t="s">
        <v>109</v>
      </c>
      <c r="B100" s="59">
        <v>14</v>
      </c>
      <c r="C100" s="60">
        <v>4878</v>
      </c>
      <c r="D100" s="59">
        <v>3.32</v>
      </c>
      <c r="E100" s="59">
        <v>2.66</v>
      </c>
      <c r="F100" s="59">
        <v>3.1</v>
      </c>
      <c r="G100" s="59">
        <v>2.87</v>
      </c>
      <c r="H100" s="59">
        <v>3.27</v>
      </c>
      <c r="I100" s="59">
        <v>3.13</v>
      </c>
      <c r="J100" s="59">
        <v>3.36</v>
      </c>
      <c r="K100" s="61">
        <v>2.83</v>
      </c>
      <c r="L100" s="61">
        <v>3.6114285714285717</v>
      </c>
      <c r="M100" s="61">
        <v>3.3535714285714278</v>
      </c>
      <c r="N100" s="61">
        <v>3.5692857142857144</v>
      </c>
      <c r="O100" s="61">
        <v>3.1992857142857147</v>
      </c>
      <c r="P100" s="61">
        <v>3.5642857142857145</v>
      </c>
      <c r="Q100" s="61">
        <v>3.5528571428571434</v>
      </c>
      <c r="R100" s="61">
        <v>3.5964285714285715</v>
      </c>
      <c r="S100" s="61">
        <v>3.4507142857142861</v>
      </c>
      <c r="T100" s="61">
        <v>3.99</v>
      </c>
      <c r="U100" s="61">
        <v>3.67</v>
      </c>
      <c r="V100" s="61">
        <v>4</v>
      </c>
      <c r="W100" s="59">
        <v>3.61</v>
      </c>
      <c r="X100" s="59">
        <v>3.98</v>
      </c>
      <c r="Y100" s="59">
        <v>4.03</v>
      </c>
      <c r="Z100" s="59">
        <v>4.03</v>
      </c>
      <c r="AA100" s="59">
        <v>3.78</v>
      </c>
    </row>
    <row r="101" spans="1:27" s="57" customFormat="1" ht="18" hidden="1" x14ac:dyDescent="0.4">
      <c r="A101" s="58" t="s">
        <v>46</v>
      </c>
      <c r="B101" s="59">
        <v>14</v>
      </c>
      <c r="C101" s="60">
        <v>5593</v>
      </c>
      <c r="D101" s="59">
        <v>3.43</v>
      </c>
      <c r="E101" s="59">
        <v>3.28</v>
      </c>
      <c r="F101" s="59">
        <v>3.33</v>
      </c>
      <c r="G101" s="59">
        <v>2.97</v>
      </c>
      <c r="H101" s="59">
        <v>3.38</v>
      </c>
      <c r="I101" s="59">
        <v>3.41</v>
      </c>
      <c r="J101" s="59">
        <v>3.51</v>
      </c>
      <c r="K101" s="61">
        <v>2.94</v>
      </c>
      <c r="L101" s="61">
        <v>3.7071428571428569</v>
      </c>
      <c r="M101" s="61">
        <v>3.5821428571428577</v>
      </c>
      <c r="N101" s="61">
        <v>3.6157142857142857</v>
      </c>
      <c r="O101" s="61">
        <v>3.2271428571428573</v>
      </c>
      <c r="P101" s="61">
        <v>3.6735714285714285</v>
      </c>
      <c r="Q101" s="61">
        <v>3.7800000000000002</v>
      </c>
      <c r="R101" s="61">
        <v>3.660714285714286</v>
      </c>
      <c r="S101" s="61">
        <v>3.5985714285714288</v>
      </c>
      <c r="T101" s="61">
        <v>3.92</v>
      </c>
      <c r="U101" s="61">
        <v>3.89</v>
      </c>
      <c r="V101" s="61">
        <v>3.8</v>
      </c>
      <c r="W101" s="59">
        <v>3.44</v>
      </c>
      <c r="X101" s="59">
        <v>3.89</v>
      </c>
      <c r="Y101" s="59">
        <v>4.04</v>
      </c>
      <c r="Z101" s="59">
        <v>3.86</v>
      </c>
      <c r="AA101" s="59">
        <v>3.87</v>
      </c>
    </row>
    <row r="102" spans="1:27" s="57" customFormat="1" ht="18" hidden="1" x14ac:dyDescent="0.4">
      <c r="A102" s="58"/>
      <c r="B102" s="59"/>
      <c r="C102" s="60"/>
      <c r="D102" s="59"/>
      <c r="E102" s="59"/>
      <c r="F102" s="59"/>
      <c r="G102" s="59"/>
      <c r="H102" s="59"/>
      <c r="I102" s="59"/>
      <c r="J102" s="59"/>
      <c r="K102" s="61"/>
      <c r="L102" s="61"/>
      <c r="M102" s="61"/>
      <c r="N102" s="61"/>
      <c r="O102" s="61"/>
      <c r="P102" s="61"/>
      <c r="Q102" s="61"/>
      <c r="R102" s="61"/>
      <c r="S102" s="61"/>
      <c r="T102" s="61"/>
      <c r="U102" s="61"/>
      <c r="V102" s="61"/>
      <c r="W102" s="59"/>
      <c r="X102" s="59"/>
      <c r="Y102" s="59"/>
      <c r="Z102" s="59"/>
      <c r="AA102" s="59"/>
    </row>
    <row r="103" spans="1:27" s="57" customFormat="1" ht="18" hidden="1" x14ac:dyDescent="0.4">
      <c r="A103" s="58"/>
      <c r="B103" s="59"/>
      <c r="C103" s="60"/>
      <c r="D103" s="59"/>
      <c r="E103" s="59"/>
      <c r="F103" s="59"/>
      <c r="G103" s="59"/>
      <c r="H103" s="59"/>
      <c r="I103" s="59"/>
      <c r="J103" s="59"/>
      <c r="K103" s="61"/>
      <c r="L103" s="61"/>
      <c r="M103" s="61"/>
      <c r="N103" s="61"/>
      <c r="O103" s="61"/>
      <c r="P103" s="61"/>
      <c r="Q103" s="61"/>
      <c r="R103" s="61"/>
      <c r="S103" s="61"/>
      <c r="T103" s="61"/>
      <c r="U103" s="61"/>
      <c r="V103" s="61"/>
      <c r="W103" s="59"/>
      <c r="X103" s="59"/>
      <c r="Y103" s="59"/>
      <c r="Z103" s="59"/>
      <c r="AA103" s="59"/>
    </row>
    <row r="104" spans="1:27" s="57" customFormat="1" ht="18" hidden="1" x14ac:dyDescent="0.4">
      <c r="A104" s="58"/>
      <c r="B104" s="59"/>
      <c r="C104" s="60"/>
      <c r="D104" s="59"/>
      <c r="E104" s="59"/>
      <c r="F104" s="59"/>
      <c r="G104" s="59"/>
      <c r="H104" s="59"/>
      <c r="I104" s="59"/>
      <c r="J104" s="59"/>
      <c r="K104" s="61"/>
      <c r="L104" s="61"/>
      <c r="M104" s="61"/>
      <c r="N104" s="61"/>
      <c r="O104" s="61"/>
      <c r="P104" s="61"/>
      <c r="Q104" s="61"/>
      <c r="R104" s="61"/>
      <c r="S104" s="61"/>
      <c r="T104" s="61"/>
      <c r="U104" s="61"/>
      <c r="V104" s="61"/>
      <c r="W104" s="59"/>
      <c r="X104" s="59"/>
      <c r="Y104" s="59"/>
      <c r="Z104" s="59"/>
      <c r="AA104" s="59"/>
    </row>
    <row r="105" spans="1:27" s="57" customFormat="1" ht="18" hidden="1" x14ac:dyDescent="0.4">
      <c r="A105" s="58"/>
      <c r="B105" s="59"/>
      <c r="C105" s="60"/>
      <c r="D105" s="59"/>
      <c r="E105" s="59"/>
      <c r="F105" s="59"/>
      <c r="G105" s="59"/>
      <c r="H105" s="59"/>
      <c r="I105" s="59"/>
      <c r="J105" s="59"/>
      <c r="K105" s="61"/>
      <c r="L105" s="61"/>
      <c r="M105" s="61"/>
      <c r="N105" s="61"/>
      <c r="O105" s="61"/>
      <c r="P105" s="61"/>
      <c r="Q105" s="61"/>
      <c r="R105" s="61"/>
      <c r="S105" s="61"/>
      <c r="T105" s="61"/>
      <c r="U105" s="61"/>
      <c r="V105" s="61"/>
      <c r="W105" s="59"/>
      <c r="X105" s="59"/>
      <c r="Y105" s="59"/>
      <c r="Z105" s="59"/>
      <c r="AA105" s="59"/>
    </row>
    <row r="106" spans="1:27" s="57" customFormat="1" ht="18" hidden="1" x14ac:dyDescent="0.4">
      <c r="A106" s="58"/>
      <c r="B106" s="59"/>
      <c r="C106" s="60"/>
      <c r="D106" s="59"/>
      <c r="E106" s="59"/>
      <c r="F106" s="59"/>
      <c r="G106" s="59"/>
      <c r="H106" s="59"/>
      <c r="I106" s="59"/>
      <c r="J106" s="59"/>
      <c r="K106" s="61"/>
      <c r="L106" s="61"/>
      <c r="M106" s="61"/>
      <c r="N106" s="61"/>
      <c r="O106" s="61"/>
      <c r="P106" s="61"/>
      <c r="Q106" s="61"/>
      <c r="R106" s="61"/>
      <c r="S106" s="61"/>
      <c r="T106" s="61"/>
      <c r="U106" s="61"/>
      <c r="V106" s="61"/>
      <c r="W106" s="59"/>
      <c r="X106" s="59"/>
      <c r="Y106" s="59"/>
      <c r="Z106" s="59"/>
      <c r="AA106" s="59"/>
    </row>
    <row r="107" spans="1:27" s="57" customFormat="1" ht="18" hidden="1" x14ac:dyDescent="0.4">
      <c r="A107" s="58"/>
      <c r="B107" s="59"/>
      <c r="C107" s="60"/>
      <c r="D107" s="59"/>
      <c r="E107" s="59"/>
      <c r="F107" s="59"/>
      <c r="G107" s="59"/>
      <c r="H107" s="59"/>
      <c r="I107" s="59"/>
      <c r="J107" s="59"/>
      <c r="K107" s="61"/>
      <c r="L107" s="61"/>
      <c r="M107" s="61"/>
      <c r="N107" s="61"/>
      <c r="O107" s="61"/>
      <c r="P107" s="61"/>
      <c r="Q107" s="61"/>
      <c r="R107" s="61"/>
      <c r="S107" s="61"/>
      <c r="T107" s="61"/>
      <c r="U107" s="61"/>
      <c r="V107" s="61"/>
      <c r="W107" s="59"/>
      <c r="X107" s="59"/>
      <c r="Y107" s="59"/>
      <c r="Z107" s="59"/>
      <c r="AA107" s="59"/>
    </row>
    <row r="108" spans="1:27" s="57" customFormat="1" ht="18" hidden="1" x14ac:dyDescent="0.4">
      <c r="A108" s="58"/>
      <c r="B108" s="59"/>
      <c r="C108" s="60"/>
      <c r="D108" s="59"/>
      <c r="E108" s="59"/>
      <c r="F108" s="59"/>
      <c r="G108" s="59"/>
      <c r="H108" s="59"/>
      <c r="I108" s="59"/>
      <c r="J108" s="59"/>
      <c r="K108" s="61"/>
      <c r="L108" s="61"/>
      <c r="M108" s="61"/>
      <c r="N108" s="61"/>
      <c r="O108" s="61"/>
      <c r="P108" s="61"/>
      <c r="Q108" s="61"/>
      <c r="R108" s="61"/>
      <c r="S108" s="61"/>
      <c r="T108" s="61"/>
      <c r="U108" s="61"/>
      <c r="V108" s="61"/>
      <c r="W108" s="59"/>
      <c r="X108" s="59"/>
      <c r="Y108" s="59"/>
      <c r="Z108" s="59"/>
      <c r="AA108" s="59"/>
    </row>
    <row r="109" spans="1:27" s="57" customFormat="1" ht="18" hidden="1" x14ac:dyDescent="0.4">
      <c r="A109" s="58"/>
      <c r="B109" s="59"/>
      <c r="C109" s="60"/>
      <c r="D109" s="59"/>
      <c r="E109" s="59"/>
      <c r="F109" s="59"/>
      <c r="G109" s="59"/>
      <c r="H109" s="59"/>
      <c r="I109" s="59"/>
      <c r="J109" s="59"/>
      <c r="K109" s="61"/>
      <c r="L109" s="61"/>
      <c r="M109" s="61"/>
      <c r="N109" s="61"/>
      <c r="O109" s="61"/>
      <c r="P109" s="61"/>
      <c r="Q109" s="61"/>
      <c r="R109" s="61"/>
      <c r="S109" s="61"/>
      <c r="T109" s="61"/>
      <c r="U109" s="61"/>
      <c r="V109" s="61"/>
      <c r="W109" s="59"/>
      <c r="X109" s="59"/>
      <c r="Y109" s="59"/>
      <c r="Z109" s="59"/>
      <c r="AA109" s="59"/>
    </row>
    <row r="110" spans="1:27" s="57" customFormat="1" ht="18" hidden="1" x14ac:dyDescent="0.4">
      <c r="A110" s="58"/>
      <c r="B110" s="59"/>
      <c r="C110" s="60"/>
      <c r="D110" s="59"/>
      <c r="E110" s="59"/>
      <c r="F110" s="59"/>
      <c r="G110" s="59"/>
      <c r="H110" s="59"/>
      <c r="I110" s="59"/>
      <c r="J110" s="59"/>
      <c r="K110" s="61"/>
      <c r="L110" s="61"/>
      <c r="M110" s="61"/>
      <c r="N110" s="61"/>
      <c r="O110" s="61"/>
      <c r="P110" s="61"/>
      <c r="Q110" s="61"/>
      <c r="R110" s="61"/>
      <c r="S110" s="61"/>
      <c r="T110" s="61"/>
      <c r="U110" s="61"/>
      <c r="V110" s="61"/>
      <c r="W110" s="59"/>
      <c r="X110" s="59"/>
      <c r="Y110" s="59"/>
      <c r="Z110" s="59"/>
      <c r="AA110" s="59"/>
    </row>
  </sheetData>
  <sheetProtection selectLockedCells="1"/>
  <mergeCells count="1">
    <mergeCell ref="A7:J7"/>
  </mergeCells>
  <dataValidations count="1">
    <dataValidation type="list" allowBlank="1" showInputMessage="1" showErrorMessage="1" sqref="A2" xr:uid="{DC4D712C-8919-495F-B241-D7F6F4BBE1E8}">
      <formula1>$A$76:$A$110</formula1>
    </dataValidation>
  </dataValidations>
  <pageMargins left="0.7" right="0.7" top="0.75" bottom="0.75" header="0.3" footer="0.3"/>
  <pageSetup paperSize="9" scale="59" orientation="portrait" r:id="rId1"/>
  <headerFooter>
    <oddFooter>&amp;C_x000D_&amp;1#&amp;"Calibri"&amp;10&amp;K000000 CONFIDENTIAL</oddFooter>
  </headerFooter>
  <colBreaks count="2" manualBreakCount="2">
    <brk id="10" max="1048575" man="1"/>
    <brk id="11" min="6" max="13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3CF36-43EA-45EA-AEE5-4E3CF2C07279}">
  <sheetPr>
    <tabColor theme="8" tint="0.39997558519241921"/>
  </sheetPr>
  <dimension ref="A1:AA87"/>
  <sheetViews>
    <sheetView topLeftCell="A71" zoomScale="85" zoomScaleNormal="85" zoomScaleSheetLayoutView="40" workbookViewId="0">
      <selection activeCell="A87" sqref="A75:XFD87"/>
    </sheetView>
  </sheetViews>
  <sheetFormatPr defaultRowHeight="15.5" x14ac:dyDescent="0.35"/>
  <cols>
    <col min="1" max="1" width="45.23046875" customWidth="1"/>
    <col min="2" max="2" width="24.921875" customWidth="1"/>
    <col min="3" max="10" width="8.3046875" style="17" customWidth="1"/>
  </cols>
  <sheetData>
    <row r="1" spans="1:11" ht="78.75" customHeight="1" x14ac:dyDescent="0.35">
      <c r="A1" s="11" t="s">
        <v>86</v>
      </c>
      <c r="B1" s="12"/>
      <c r="C1" s="13" t="s">
        <v>29</v>
      </c>
      <c r="D1" s="13" t="s">
        <v>30</v>
      </c>
      <c r="E1" s="13" t="s">
        <v>31</v>
      </c>
      <c r="F1" s="13" t="s">
        <v>32</v>
      </c>
      <c r="G1" s="13" t="s">
        <v>33</v>
      </c>
      <c r="H1" s="13" t="s">
        <v>34</v>
      </c>
      <c r="I1" s="13" t="s">
        <v>35</v>
      </c>
      <c r="J1" s="13" t="s">
        <v>36</v>
      </c>
    </row>
    <row r="2" spans="1:11" x14ac:dyDescent="0.35">
      <c r="A2" s="41">
        <v>2025</v>
      </c>
      <c r="B2" s="12" t="s">
        <v>26</v>
      </c>
      <c r="C2" s="9">
        <f>VLOOKUP($A2,$A75:$AA87, 4, FALSE)</f>
        <v>3.17</v>
      </c>
      <c r="D2" s="9">
        <f>VLOOKUP($A2,$A75:$AA87, 5, FALSE)</f>
        <v>2.78</v>
      </c>
      <c r="E2" s="9">
        <f>VLOOKUP($A2,$A75:$AA87, 6, FALSE)</f>
        <v>3.01</v>
      </c>
      <c r="F2" s="9">
        <f>VLOOKUP($A2,$A75:$AA87, 7, FALSE)</f>
        <v>2.75</v>
      </c>
      <c r="G2" s="9">
        <f>VLOOKUP($A2,$A75:$AA87, 8, FALSE)</f>
        <v>3.18</v>
      </c>
      <c r="H2" s="9">
        <f>VLOOKUP($A2,$A75:$AA87, 9, FALSE)</f>
        <v>3.25</v>
      </c>
      <c r="I2" s="9">
        <f>VLOOKUP($A2,$A75:$AA87, 10, FALSE)</f>
        <v>2.93</v>
      </c>
      <c r="J2" s="9">
        <f>VLOOKUP($A2,$A75:$AA87, 11, FALSE)</f>
        <v>2.89</v>
      </c>
    </row>
    <row r="3" spans="1:11" x14ac:dyDescent="0.35">
      <c r="A3" s="14"/>
      <c r="B3" s="12" t="s">
        <v>27</v>
      </c>
      <c r="C3" s="9">
        <f>VLOOKUP($A2,$A75:$AA87, 12, FALSE)</f>
        <v>3.8724074074074082</v>
      </c>
      <c r="D3" s="9">
        <f>VLOOKUP($A2,$A75:$AA87, 13, FALSE)</f>
        <v>3.59</v>
      </c>
      <c r="E3" s="9">
        <f>VLOOKUP($A2,$A75:$AA87, 14, FALSE)</f>
        <v>3.7501851851851833</v>
      </c>
      <c r="F3" s="9">
        <f>VLOOKUP($A2,$A75:$AA87, 15, FALSE)</f>
        <v>3.3822222222222225</v>
      </c>
      <c r="G3" s="9">
        <f>VLOOKUP($A2,$A75:$AA87, 16, FALSE)</f>
        <v>3.8075925925925929</v>
      </c>
      <c r="H3" s="9">
        <f>VLOOKUP($A2,$A75:$AA87, 17, FALSE)</f>
        <v>3.8372222222222212</v>
      </c>
      <c r="I3" s="9">
        <f>VLOOKUP($A2,$A75:$AA87, 18, FALSE)</f>
        <v>3.7544444444444456</v>
      </c>
      <c r="J3" s="9">
        <f>VLOOKUP($A2,$A75:$AA87, 19, FALSE)</f>
        <v>3.6181481481481481</v>
      </c>
    </row>
    <row r="4" spans="1:11" x14ac:dyDescent="0.35">
      <c r="A4" s="14"/>
      <c r="B4" s="12" t="s">
        <v>28</v>
      </c>
      <c r="C4" s="9">
        <f>VLOOKUP($A2,$A75:$AA87, 20, FALSE)</f>
        <v>4.82</v>
      </c>
      <c r="D4" s="9">
        <f>VLOOKUP($A2,$A75:$AA87, 21, FALSE)</f>
        <v>4.75</v>
      </c>
      <c r="E4" s="9">
        <f>VLOOKUP($A2,$A75:$AA87, 22, FALSE)</f>
        <v>4.79</v>
      </c>
      <c r="F4" s="9">
        <f>VLOOKUP($A2,$A75:$AA87, 23, FALSE)</f>
        <v>4.75</v>
      </c>
      <c r="G4" s="9">
        <f>VLOOKUP($A2,$A75:$AA87, 24, FALSE)</f>
        <v>4.72</v>
      </c>
      <c r="H4" s="9">
        <f>VLOOKUP($A2,$A75:$AA87, 25, FALSE)</f>
        <v>4.75</v>
      </c>
      <c r="I4" s="9">
        <f>VLOOKUP($A2,$A75:$AA87, 26, FALSE)</f>
        <v>4.79</v>
      </c>
      <c r="J4" s="9">
        <f>VLOOKUP($A2,$A75:$AA87, 27, FALSE)</f>
        <v>4.79</v>
      </c>
    </row>
    <row r="5" spans="1:11" x14ac:dyDescent="0.35">
      <c r="A5" s="30">
        <f>VLOOKUP($A2,A75:C87, 3, FALSE)</f>
        <v>19287</v>
      </c>
      <c r="B5" s="33" t="str">
        <f>'Fill out data here'!A5</f>
        <v>Organisation name 2025 current</v>
      </c>
      <c r="C5" s="34">
        <f>'Fill out data here'!B5</f>
        <v>3</v>
      </c>
      <c r="D5" s="34">
        <f>'Fill out data here'!C5</f>
        <v>3</v>
      </c>
      <c r="E5" s="34">
        <f>'Fill out data here'!D5</f>
        <v>3</v>
      </c>
      <c r="F5" s="34">
        <f>'Fill out data here'!E5</f>
        <v>3</v>
      </c>
      <c r="G5" s="34">
        <f>'Fill out data here'!F5</f>
        <v>3</v>
      </c>
      <c r="H5" s="34">
        <f>'Fill out data here'!G5</f>
        <v>3</v>
      </c>
      <c r="I5" s="34">
        <f>'Fill out data here'!H5</f>
        <v>3</v>
      </c>
      <c r="J5" s="34">
        <f>'Fill out data here'!I5</f>
        <v>3</v>
      </c>
    </row>
    <row r="6" spans="1:11" x14ac:dyDescent="0.35">
      <c r="A6" s="30">
        <f>VLOOKUP($A2,A75:C87, 2, FALSE)</f>
        <v>54</v>
      </c>
      <c r="B6" s="33" t="str">
        <f>'Fill out data here'!$A$6</f>
        <v>Organisation name 2024 last year</v>
      </c>
      <c r="C6" s="34">
        <f>'Fill out data here'!B6</f>
        <v>2.9</v>
      </c>
      <c r="D6" s="34">
        <f>'Fill out data here'!C6</f>
        <v>2.9</v>
      </c>
      <c r="E6" s="34">
        <f>'Fill out data here'!D6</f>
        <v>2.9</v>
      </c>
      <c r="F6" s="34">
        <f>'Fill out data here'!E6</f>
        <v>2.9</v>
      </c>
      <c r="G6" s="34">
        <f>'Fill out data here'!F6</f>
        <v>2.9</v>
      </c>
      <c r="H6" s="34">
        <f>'Fill out data here'!G6</f>
        <v>2.9</v>
      </c>
      <c r="I6" s="34">
        <f>'Fill out data here'!H6</f>
        <v>2.9</v>
      </c>
      <c r="J6" s="34">
        <f>'Fill out data here'!I6</f>
        <v>2.9</v>
      </c>
    </row>
    <row r="7" spans="1:11" ht="30.75" customHeight="1" x14ac:dyDescent="0.35">
      <c r="A7" s="53" t="str">
        <f>B5&amp;" compared against the "&amp;A2&amp;" comparison group, that consist of "&amp;A5&amp;" respondants across "&amp;A6&amp;" assessments."</f>
        <v>Organisation name 2025 current compared against the 2025 comparison group, that consist of 19287 respondants across 54 assessments.</v>
      </c>
      <c r="B7" s="53"/>
      <c r="C7" s="53"/>
      <c r="D7" s="53"/>
      <c r="E7" s="53"/>
      <c r="F7" s="53"/>
      <c r="G7" s="53"/>
      <c r="H7" s="53"/>
      <c r="I7" s="53"/>
      <c r="J7" s="53"/>
    </row>
    <row r="8" spans="1:11" x14ac:dyDescent="0.35">
      <c r="A8" s="20"/>
      <c r="B8" s="20"/>
      <c r="C8" s="22"/>
      <c r="D8" s="22"/>
      <c r="E8" s="22"/>
      <c r="F8" s="22"/>
      <c r="G8" s="22"/>
      <c r="H8" s="22"/>
      <c r="I8" s="22"/>
      <c r="J8" s="22"/>
      <c r="K8" s="20"/>
    </row>
    <row r="9" spans="1:11" x14ac:dyDescent="0.35">
      <c r="A9" s="20"/>
      <c r="B9" s="20"/>
      <c r="C9" s="22"/>
      <c r="D9" s="22"/>
      <c r="E9" s="22"/>
      <c r="F9" s="22"/>
      <c r="G9" s="22"/>
      <c r="H9" s="22"/>
      <c r="I9" s="22"/>
      <c r="J9" s="22"/>
      <c r="K9" s="20"/>
    </row>
    <row r="10" spans="1:11" x14ac:dyDescent="0.35">
      <c r="A10" s="20"/>
      <c r="B10" s="20"/>
      <c r="C10" s="22"/>
      <c r="D10" s="22"/>
      <c r="E10" s="22"/>
      <c r="F10" s="22"/>
      <c r="G10" s="22"/>
      <c r="H10" s="22"/>
      <c r="I10" s="22"/>
      <c r="J10" s="22"/>
      <c r="K10" s="20"/>
    </row>
    <row r="11" spans="1:11" x14ac:dyDescent="0.35">
      <c r="A11" s="20"/>
      <c r="B11" s="20"/>
      <c r="C11" s="22"/>
      <c r="D11" s="22"/>
      <c r="E11" s="22"/>
      <c r="F11" s="22"/>
      <c r="G11" s="22"/>
      <c r="H11" s="22"/>
      <c r="I11" s="22"/>
      <c r="J11" s="22"/>
      <c r="K11" s="20"/>
    </row>
    <row r="12" spans="1:11" x14ac:dyDescent="0.35">
      <c r="A12" s="20"/>
      <c r="B12" s="20"/>
      <c r="C12" s="22"/>
      <c r="D12" s="22"/>
      <c r="E12" s="22"/>
      <c r="F12" s="22"/>
      <c r="G12" s="22"/>
      <c r="H12" s="22"/>
      <c r="I12" s="22"/>
      <c r="J12" s="22"/>
      <c r="K12" s="20"/>
    </row>
    <row r="13" spans="1:11" x14ac:dyDescent="0.35">
      <c r="A13" s="20"/>
      <c r="B13" s="20"/>
      <c r="C13" s="22"/>
      <c r="D13" s="22"/>
      <c r="E13" s="22"/>
      <c r="F13" s="22"/>
      <c r="G13" s="22"/>
      <c r="H13" s="22"/>
      <c r="I13" s="22"/>
      <c r="J13" s="22"/>
      <c r="K13" s="20"/>
    </row>
    <row r="14" spans="1:11" x14ac:dyDescent="0.35">
      <c r="A14" s="20"/>
      <c r="B14" s="20"/>
      <c r="C14" s="22"/>
      <c r="D14" s="22"/>
      <c r="E14" s="22"/>
      <c r="F14" s="22"/>
      <c r="G14" s="22"/>
      <c r="H14" s="22"/>
      <c r="I14" s="22"/>
      <c r="J14" s="22"/>
      <c r="K14" s="20"/>
    </row>
    <row r="15" spans="1:11" x14ac:dyDescent="0.35">
      <c r="A15" s="20"/>
      <c r="B15" s="20"/>
      <c r="C15" s="22"/>
      <c r="D15" s="22"/>
      <c r="E15" s="22"/>
      <c r="F15" s="22"/>
      <c r="G15" s="22"/>
      <c r="H15" s="22"/>
      <c r="I15" s="22"/>
      <c r="J15" s="22"/>
      <c r="K15" s="20"/>
    </row>
    <row r="16" spans="1:11" x14ac:dyDescent="0.35">
      <c r="A16" s="20"/>
      <c r="B16" s="20"/>
      <c r="C16" s="22"/>
      <c r="D16" s="22"/>
      <c r="E16" s="22"/>
      <c r="F16" s="22"/>
      <c r="G16" s="22"/>
      <c r="H16" s="22"/>
      <c r="I16" s="22"/>
      <c r="J16" s="22"/>
      <c r="K16" s="20"/>
    </row>
    <row r="17" spans="1:11" x14ac:dyDescent="0.35">
      <c r="A17" s="20"/>
      <c r="B17" s="20"/>
      <c r="C17" s="22"/>
      <c r="D17" s="22"/>
      <c r="E17" s="22"/>
      <c r="F17" s="22"/>
      <c r="G17" s="22"/>
      <c r="H17" s="22"/>
      <c r="I17" s="22"/>
      <c r="J17" s="22"/>
      <c r="K17" s="20"/>
    </row>
    <row r="18" spans="1:11" x14ac:dyDescent="0.35">
      <c r="A18" s="20"/>
      <c r="B18" s="20"/>
      <c r="C18" s="22"/>
      <c r="D18" s="22"/>
      <c r="E18" s="22"/>
      <c r="F18" s="22"/>
      <c r="G18" s="22"/>
      <c r="H18" s="22"/>
      <c r="I18" s="22"/>
      <c r="J18" s="22"/>
      <c r="K18" s="20"/>
    </row>
    <row r="19" spans="1:11" x14ac:dyDescent="0.35">
      <c r="A19" s="20"/>
      <c r="B19" s="20"/>
      <c r="C19" s="22"/>
      <c r="D19" s="22"/>
      <c r="E19" s="22"/>
      <c r="F19" s="22"/>
      <c r="G19" s="22"/>
      <c r="H19" s="22"/>
      <c r="I19" s="22"/>
      <c r="J19" s="22"/>
      <c r="K19" s="20"/>
    </row>
    <row r="20" spans="1:11" x14ac:dyDescent="0.35">
      <c r="A20" s="20"/>
      <c r="B20" s="20"/>
      <c r="C20" s="22"/>
      <c r="D20" s="22"/>
      <c r="E20" s="22"/>
      <c r="F20" s="22"/>
      <c r="G20" s="22"/>
      <c r="H20" s="22"/>
      <c r="I20" s="22"/>
      <c r="J20" s="22"/>
      <c r="K20" s="20"/>
    </row>
    <row r="21" spans="1:11" x14ac:dyDescent="0.35">
      <c r="A21" s="20"/>
      <c r="B21" s="20"/>
      <c r="C21" s="22"/>
      <c r="D21" s="22"/>
      <c r="E21" s="22"/>
      <c r="F21" s="22"/>
      <c r="G21" s="22"/>
      <c r="H21" s="22"/>
      <c r="I21" s="22"/>
      <c r="J21" s="22"/>
      <c r="K21" s="20"/>
    </row>
    <row r="22" spans="1:11" x14ac:dyDescent="0.35">
      <c r="A22" s="20"/>
      <c r="B22" s="20"/>
      <c r="C22" s="22"/>
      <c r="D22" s="22"/>
      <c r="E22" s="22"/>
      <c r="F22" s="22"/>
      <c r="G22" s="22"/>
      <c r="H22" s="22"/>
      <c r="I22" s="22"/>
      <c r="J22" s="22"/>
      <c r="K22" s="20"/>
    </row>
    <row r="23" spans="1:11" x14ac:dyDescent="0.35">
      <c r="A23" s="20"/>
      <c r="B23" s="20"/>
      <c r="C23" s="22"/>
      <c r="D23" s="22"/>
      <c r="E23" s="22"/>
      <c r="F23" s="22"/>
      <c r="G23" s="22"/>
      <c r="H23" s="22"/>
      <c r="I23" s="22"/>
      <c r="J23" s="22"/>
      <c r="K23" s="20"/>
    </row>
    <row r="24" spans="1:11" x14ac:dyDescent="0.35">
      <c r="A24" s="20"/>
      <c r="B24" s="20"/>
      <c r="C24" s="22"/>
      <c r="D24" s="22"/>
      <c r="E24" s="22"/>
      <c r="F24" s="22"/>
      <c r="G24" s="22"/>
      <c r="H24" s="22"/>
      <c r="I24" s="22"/>
      <c r="J24" s="22"/>
      <c r="K24" s="20"/>
    </row>
    <row r="25" spans="1:11" x14ac:dyDescent="0.35">
      <c r="A25" s="20"/>
      <c r="B25" s="20"/>
      <c r="C25" s="22"/>
      <c r="D25" s="22"/>
      <c r="E25" s="22"/>
      <c r="F25" s="22"/>
      <c r="G25" s="22"/>
      <c r="H25" s="22"/>
      <c r="I25" s="22"/>
      <c r="J25" s="22"/>
      <c r="K25" s="20"/>
    </row>
    <row r="26" spans="1:11" x14ac:dyDescent="0.35">
      <c r="A26" s="20"/>
      <c r="B26" s="20"/>
      <c r="C26" s="22"/>
      <c r="D26" s="22"/>
      <c r="E26" s="22"/>
      <c r="F26" s="22"/>
      <c r="G26" s="22"/>
      <c r="H26" s="22"/>
      <c r="I26" s="22"/>
      <c r="J26" s="22"/>
      <c r="K26" s="20"/>
    </row>
    <row r="27" spans="1:11" x14ac:dyDescent="0.35">
      <c r="A27" s="20"/>
      <c r="B27" s="20"/>
      <c r="C27" s="22"/>
      <c r="D27" s="22"/>
      <c r="E27" s="22"/>
      <c r="F27" s="22"/>
      <c r="G27" s="22"/>
      <c r="H27" s="22"/>
      <c r="I27" s="22"/>
      <c r="J27" s="22"/>
      <c r="K27" s="20"/>
    </row>
    <row r="28" spans="1:11" x14ac:dyDescent="0.35">
      <c r="A28" s="20"/>
      <c r="B28" s="20"/>
      <c r="C28" s="22"/>
      <c r="D28" s="22"/>
      <c r="E28" s="22"/>
      <c r="F28" s="22"/>
      <c r="G28" s="22"/>
      <c r="H28" s="22"/>
      <c r="I28" s="22"/>
      <c r="J28" s="22"/>
      <c r="K28" s="20"/>
    </row>
    <row r="29" spans="1:11" x14ac:dyDescent="0.35">
      <c r="A29" s="20"/>
      <c r="B29" s="20"/>
      <c r="C29" s="22"/>
      <c r="D29" s="22"/>
      <c r="E29" s="22"/>
      <c r="F29" s="22"/>
      <c r="G29" s="22"/>
      <c r="H29" s="22"/>
      <c r="I29" s="22"/>
      <c r="J29" s="22"/>
      <c r="K29" s="20"/>
    </row>
    <row r="30" spans="1:11" x14ac:dyDescent="0.35">
      <c r="A30" s="20"/>
      <c r="B30" s="20"/>
      <c r="C30" s="22"/>
      <c r="D30" s="22"/>
      <c r="E30" s="22"/>
      <c r="F30" s="22"/>
      <c r="G30" s="22"/>
      <c r="H30" s="22"/>
      <c r="I30" s="22"/>
      <c r="J30" s="22"/>
      <c r="K30" s="20"/>
    </row>
    <row r="31" spans="1:11" x14ac:dyDescent="0.35">
      <c r="A31" s="20"/>
      <c r="B31" s="20"/>
      <c r="C31" s="22"/>
      <c r="D31" s="22"/>
      <c r="E31" s="22"/>
      <c r="F31" s="22"/>
      <c r="G31" s="22"/>
      <c r="H31" s="22"/>
      <c r="I31" s="22"/>
      <c r="J31" s="22"/>
      <c r="K31" s="20"/>
    </row>
    <row r="32" spans="1:11" ht="50" x14ac:dyDescent="0.35">
      <c r="A32" s="20"/>
      <c r="B32" s="23"/>
      <c r="C32" s="24" t="s">
        <v>29</v>
      </c>
      <c r="D32" s="24" t="s">
        <v>30</v>
      </c>
      <c r="E32" s="24" t="s">
        <v>31</v>
      </c>
      <c r="F32" s="24" t="s">
        <v>32</v>
      </c>
      <c r="G32" s="24" t="s">
        <v>33</v>
      </c>
      <c r="H32" s="24" t="s">
        <v>34</v>
      </c>
      <c r="I32" s="24" t="s">
        <v>35</v>
      </c>
      <c r="J32" s="24" t="s">
        <v>36</v>
      </c>
      <c r="K32" s="20"/>
    </row>
    <row r="33" spans="1:11" x14ac:dyDescent="0.35">
      <c r="A33" s="20"/>
      <c r="B33" s="23" t="s">
        <v>26</v>
      </c>
      <c r="C33" s="25">
        <f>C2</f>
        <v>3.17</v>
      </c>
      <c r="D33" s="25">
        <f t="shared" ref="D33:J33" si="0">D2</f>
        <v>2.78</v>
      </c>
      <c r="E33" s="25">
        <f t="shared" si="0"/>
        <v>3.01</v>
      </c>
      <c r="F33" s="25">
        <f t="shared" si="0"/>
        <v>2.75</v>
      </c>
      <c r="G33" s="25">
        <f t="shared" si="0"/>
        <v>3.18</v>
      </c>
      <c r="H33" s="25">
        <f t="shared" si="0"/>
        <v>3.25</v>
      </c>
      <c r="I33" s="25">
        <f t="shared" si="0"/>
        <v>2.93</v>
      </c>
      <c r="J33" s="25">
        <f t="shared" si="0"/>
        <v>2.89</v>
      </c>
      <c r="K33" s="20"/>
    </row>
    <row r="34" spans="1:11" x14ac:dyDescent="0.35">
      <c r="A34" s="20"/>
      <c r="B34" s="23" t="s">
        <v>27</v>
      </c>
      <c r="C34" s="25">
        <f>C3-C2</f>
        <v>0.70240740740740826</v>
      </c>
      <c r="D34" s="25">
        <f t="shared" ref="D34:J35" si="1">D3-D2</f>
        <v>0.81</v>
      </c>
      <c r="E34" s="25">
        <f t="shared" si="1"/>
        <v>0.7401851851851835</v>
      </c>
      <c r="F34" s="25">
        <f t="shared" si="1"/>
        <v>0.63222222222222246</v>
      </c>
      <c r="G34" s="25">
        <f t="shared" si="1"/>
        <v>0.6275925925925927</v>
      </c>
      <c r="H34" s="25">
        <f t="shared" si="1"/>
        <v>0.5872222222222212</v>
      </c>
      <c r="I34" s="25">
        <f t="shared" si="1"/>
        <v>0.82444444444444542</v>
      </c>
      <c r="J34" s="25">
        <f t="shared" si="1"/>
        <v>0.72814814814814799</v>
      </c>
      <c r="K34" s="20"/>
    </row>
    <row r="35" spans="1:11" x14ac:dyDescent="0.35">
      <c r="A35" s="20"/>
      <c r="B35" s="23" t="s">
        <v>28</v>
      </c>
      <c r="C35" s="25">
        <f>C4-C3</f>
        <v>0.9475925925925921</v>
      </c>
      <c r="D35" s="25">
        <f t="shared" si="1"/>
        <v>1.1600000000000001</v>
      </c>
      <c r="E35" s="25">
        <f t="shared" si="1"/>
        <v>1.0398148148148167</v>
      </c>
      <c r="F35" s="25">
        <f t="shared" si="1"/>
        <v>1.3677777777777775</v>
      </c>
      <c r="G35" s="25">
        <f t="shared" si="1"/>
        <v>0.91240740740740689</v>
      </c>
      <c r="H35" s="25">
        <f t="shared" si="1"/>
        <v>0.9127777777777788</v>
      </c>
      <c r="I35" s="25">
        <f t="shared" si="1"/>
        <v>1.0355555555555545</v>
      </c>
      <c r="J35" s="25">
        <f t="shared" si="1"/>
        <v>1.1718518518518519</v>
      </c>
      <c r="K35" s="20"/>
    </row>
    <row r="36" spans="1:11" x14ac:dyDescent="0.35">
      <c r="A36" s="20"/>
      <c r="B36" s="23" t="str">
        <f>B5</f>
        <v>Organisation name 2025 current</v>
      </c>
      <c r="C36" s="25">
        <f t="shared" ref="C36:J36" si="2">C5</f>
        <v>3</v>
      </c>
      <c r="D36" s="25">
        <f t="shared" si="2"/>
        <v>3</v>
      </c>
      <c r="E36" s="25">
        <f t="shared" si="2"/>
        <v>3</v>
      </c>
      <c r="F36" s="25">
        <f t="shared" si="2"/>
        <v>3</v>
      </c>
      <c r="G36" s="25">
        <f t="shared" si="2"/>
        <v>3</v>
      </c>
      <c r="H36" s="25">
        <f t="shared" si="2"/>
        <v>3</v>
      </c>
      <c r="I36" s="25">
        <f t="shared" si="2"/>
        <v>3</v>
      </c>
      <c r="J36" s="25">
        <f t="shared" si="2"/>
        <v>3</v>
      </c>
      <c r="K36" s="20"/>
    </row>
    <row r="37" spans="1:11" x14ac:dyDescent="0.35">
      <c r="A37" s="20"/>
      <c r="B37" s="20"/>
      <c r="C37" s="22"/>
      <c r="D37" s="22"/>
      <c r="E37" s="22"/>
      <c r="F37" s="22"/>
      <c r="G37" s="22"/>
      <c r="H37" s="22"/>
      <c r="I37" s="22"/>
      <c r="J37" s="22"/>
      <c r="K37" s="20"/>
    </row>
    <row r="38" spans="1:11" x14ac:dyDescent="0.35">
      <c r="A38" s="20"/>
      <c r="B38" s="20"/>
      <c r="C38" s="22"/>
      <c r="D38" s="22"/>
      <c r="E38" s="22"/>
      <c r="F38" s="22"/>
      <c r="G38" s="22"/>
      <c r="H38" s="22"/>
      <c r="I38" s="22"/>
      <c r="J38" s="22"/>
      <c r="K38" s="20"/>
    </row>
    <row r="39" spans="1:11" x14ac:dyDescent="0.35">
      <c r="A39" s="20"/>
      <c r="B39" s="20"/>
      <c r="C39" s="22"/>
      <c r="D39" s="22"/>
      <c r="E39" s="22"/>
      <c r="F39" s="22"/>
      <c r="G39" s="22"/>
      <c r="H39" s="22"/>
      <c r="I39" s="22"/>
      <c r="J39" s="22"/>
      <c r="K39" s="20"/>
    </row>
    <row r="40" spans="1:11" x14ac:dyDescent="0.35">
      <c r="A40" s="20"/>
      <c r="B40" s="20"/>
      <c r="C40" s="22"/>
      <c r="D40" s="22"/>
      <c r="E40" s="22"/>
      <c r="F40" s="22"/>
      <c r="G40" s="22"/>
      <c r="H40" s="22"/>
      <c r="I40" s="22"/>
      <c r="J40" s="22"/>
      <c r="K40" s="20"/>
    </row>
    <row r="41" spans="1:11" x14ac:dyDescent="0.35">
      <c r="A41" s="20"/>
      <c r="B41" s="20"/>
      <c r="C41" s="22"/>
      <c r="D41" s="22"/>
      <c r="E41" s="22"/>
      <c r="F41" s="22"/>
      <c r="G41" s="22"/>
      <c r="H41" s="22"/>
      <c r="I41" s="22"/>
      <c r="J41" s="22"/>
      <c r="K41" s="20"/>
    </row>
    <row r="42" spans="1:11" x14ac:dyDescent="0.35">
      <c r="A42" s="20"/>
      <c r="B42" s="20"/>
      <c r="C42" s="22"/>
      <c r="D42" s="22"/>
      <c r="E42" s="22"/>
      <c r="F42" s="22"/>
      <c r="G42" s="22"/>
      <c r="H42" s="22"/>
      <c r="I42" s="22"/>
      <c r="J42" s="22"/>
      <c r="K42" s="20"/>
    </row>
    <row r="43" spans="1:11" x14ac:dyDescent="0.35">
      <c r="A43" s="20"/>
      <c r="B43" s="20"/>
      <c r="C43" s="22"/>
      <c r="D43" s="22"/>
      <c r="E43" s="22"/>
      <c r="F43" s="22"/>
      <c r="G43" s="22"/>
      <c r="H43" s="22"/>
      <c r="I43" s="22"/>
      <c r="J43" s="22"/>
      <c r="K43" s="20"/>
    </row>
    <row r="44" spans="1:11" x14ac:dyDescent="0.35">
      <c r="A44" s="20"/>
      <c r="B44" s="20"/>
      <c r="C44" s="22"/>
      <c r="D44" s="22"/>
      <c r="E44" s="22"/>
      <c r="F44" s="22"/>
      <c r="G44" s="22"/>
      <c r="H44" s="22"/>
      <c r="I44" s="22"/>
      <c r="J44" s="22"/>
      <c r="K44" s="20"/>
    </row>
    <row r="45" spans="1:11" x14ac:dyDescent="0.35">
      <c r="A45" s="20"/>
      <c r="B45" s="20"/>
      <c r="C45" s="22"/>
      <c r="D45" s="22"/>
      <c r="E45" s="22"/>
      <c r="F45" s="22"/>
      <c r="G45" s="22"/>
      <c r="H45" s="22"/>
      <c r="I45" s="22"/>
      <c r="J45" s="22"/>
      <c r="K45" s="20"/>
    </row>
    <row r="46" spans="1:11" x14ac:dyDescent="0.35">
      <c r="A46" s="20"/>
      <c r="B46" s="20"/>
      <c r="C46" s="22"/>
      <c r="D46" s="22"/>
      <c r="E46" s="22"/>
      <c r="F46" s="22"/>
      <c r="G46" s="22"/>
      <c r="H46" s="22"/>
      <c r="I46" s="22"/>
      <c r="J46" s="22"/>
      <c r="K46" s="20"/>
    </row>
    <row r="47" spans="1:11" x14ac:dyDescent="0.35">
      <c r="A47" s="20"/>
      <c r="B47" s="20"/>
      <c r="C47" s="22"/>
      <c r="D47" s="22"/>
      <c r="E47" s="22"/>
      <c r="F47" s="22"/>
      <c r="G47" s="22"/>
      <c r="H47" s="22"/>
      <c r="I47" s="22"/>
      <c r="J47" s="22"/>
      <c r="K47" s="20"/>
    </row>
    <row r="48" spans="1:11" x14ac:dyDescent="0.35">
      <c r="A48" s="20"/>
      <c r="B48" s="20"/>
      <c r="C48" s="22"/>
      <c r="D48" s="22"/>
      <c r="E48" s="22"/>
      <c r="F48" s="22"/>
      <c r="G48" s="22"/>
      <c r="H48" s="22"/>
      <c r="I48" s="22"/>
      <c r="J48" s="22"/>
      <c r="K48" s="20"/>
    </row>
    <row r="49" spans="1:11" x14ac:dyDescent="0.35">
      <c r="A49" s="20"/>
      <c r="B49" s="20"/>
      <c r="C49" s="22"/>
      <c r="D49" s="22"/>
      <c r="E49" s="22"/>
      <c r="F49" s="22"/>
      <c r="G49" s="22"/>
      <c r="H49" s="22"/>
      <c r="I49" s="22"/>
      <c r="J49" s="22"/>
      <c r="K49" s="20"/>
    </row>
    <row r="50" spans="1:11" x14ac:dyDescent="0.35">
      <c r="A50" s="20"/>
      <c r="B50" s="20"/>
      <c r="C50" s="22"/>
      <c r="D50" s="22"/>
      <c r="E50" s="22"/>
      <c r="F50" s="22"/>
      <c r="G50" s="22"/>
      <c r="H50" s="22"/>
      <c r="I50" s="22"/>
      <c r="J50" s="22"/>
      <c r="K50" s="20"/>
    </row>
    <row r="51" spans="1:11" x14ac:dyDescent="0.35">
      <c r="A51" s="20"/>
      <c r="B51" s="27"/>
      <c r="C51" s="27" t="str">
        <f>C1</f>
        <v>Organisational Commitment</v>
      </c>
      <c r="D51" s="27" t="str">
        <f t="shared" ref="D51:J51" si="3">D1</f>
        <v>Health and safety oriented behaviours</v>
      </c>
      <c r="E51" s="27" t="str">
        <f t="shared" si="3"/>
        <v>Health and safety trust</v>
      </c>
      <c r="F51" s="27" t="str">
        <f t="shared" si="3"/>
        <v>Usability of procedures</v>
      </c>
      <c r="G51" s="27" t="str">
        <f t="shared" si="3"/>
        <v>Engagement in health and safety</v>
      </c>
      <c r="H51" s="27" t="str">
        <f t="shared" si="3"/>
        <v>Peer group attitude</v>
      </c>
      <c r="I51" s="27" t="str">
        <f t="shared" si="3"/>
        <v>Resources for health and safety</v>
      </c>
      <c r="J51" s="27" t="str">
        <f t="shared" si="3"/>
        <v>Accident and near miss reporting</v>
      </c>
      <c r="K51" s="20"/>
    </row>
    <row r="52" spans="1:11" x14ac:dyDescent="0.35">
      <c r="A52" s="20"/>
      <c r="B52" s="20" t="str">
        <f>B5</f>
        <v>Organisation name 2025 current</v>
      </c>
      <c r="C52" s="26">
        <f>C5-C3</f>
        <v>-0.87240740740740819</v>
      </c>
      <c r="D52" s="26">
        <f t="shared" ref="D52:J52" si="4">D5-D3</f>
        <v>-0.58999999999999986</v>
      </c>
      <c r="E52" s="26">
        <f t="shared" si="4"/>
        <v>-0.75018518518518329</v>
      </c>
      <c r="F52" s="26">
        <f t="shared" si="4"/>
        <v>-0.38222222222222246</v>
      </c>
      <c r="G52" s="26">
        <f t="shared" si="4"/>
        <v>-0.80759259259259286</v>
      </c>
      <c r="H52" s="26">
        <f t="shared" si="4"/>
        <v>-0.8372222222222212</v>
      </c>
      <c r="I52" s="26">
        <f t="shared" si="4"/>
        <v>-0.75444444444444558</v>
      </c>
      <c r="J52" s="26">
        <f t="shared" si="4"/>
        <v>-0.61814814814814811</v>
      </c>
      <c r="K52" s="20"/>
    </row>
    <row r="53" spans="1:11" x14ac:dyDescent="0.35">
      <c r="A53" s="20"/>
      <c r="B53" s="20" t="str">
        <f>B6</f>
        <v>Organisation name 2024 last year</v>
      </c>
      <c r="C53" s="26">
        <f>C6-C3</f>
        <v>-0.97240740740740828</v>
      </c>
      <c r="D53" s="26">
        <f t="shared" ref="D53:J53" si="5">D6-D3</f>
        <v>-0.69</v>
      </c>
      <c r="E53" s="26">
        <f t="shared" si="5"/>
        <v>-0.85018518518518338</v>
      </c>
      <c r="F53" s="26">
        <f t="shared" si="5"/>
        <v>-0.48222222222222255</v>
      </c>
      <c r="G53" s="26">
        <f t="shared" si="5"/>
        <v>-0.90759259259259295</v>
      </c>
      <c r="H53" s="26">
        <f t="shared" si="5"/>
        <v>-0.93722222222222129</v>
      </c>
      <c r="I53" s="26">
        <f t="shared" si="5"/>
        <v>-0.85444444444444567</v>
      </c>
      <c r="J53" s="26">
        <f t="shared" si="5"/>
        <v>-0.7181481481481482</v>
      </c>
      <c r="K53" s="20"/>
    </row>
    <row r="54" spans="1:11" x14ac:dyDescent="0.35">
      <c r="A54" s="20"/>
      <c r="B54" s="20"/>
      <c r="C54" s="22"/>
      <c r="D54" s="22"/>
      <c r="E54" s="22"/>
      <c r="F54" s="22"/>
      <c r="G54" s="22"/>
      <c r="H54" s="22"/>
      <c r="I54" s="22"/>
      <c r="J54" s="22"/>
      <c r="K54" s="20"/>
    </row>
    <row r="55" spans="1:11" x14ac:dyDescent="0.35">
      <c r="A55" s="20"/>
      <c r="B55" s="20"/>
      <c r="C55" s="22"/>
      <c r="D55" s="22"/>
      <c r="E55" s="22"/>
      <c r="F55" s="22"/>
      <c r="G55" s="22"/>
      <c r="H55" s="22"/>
      <c r="I55" s="22"/>
      <c r="J55" s="22"/>
      <c r="K55" s="20"/>
    </row>
    <row r="56" spans="1:11" x14ac:dyDescent="0.35">
      <c r="A56" s="20"/>
      <c r="B56" s="20"/>
      <c r="C56" s="22"/>
      <c r="D56" s="22"/>
      <c r="E56" s="22"/>
      <c r="F56" s="22"/>
      <c r="G56" s="22"/>
      <c r="H56" s="22"/>
      <c r="I56" s="22"/>
      <c r="J56" s="22"/>
      <c r="K56" s="20"/>
    </row>
    <row r="57" spans="1:11" x14ac:dyDescent="0.35">
      <c r="A57" s="20"/>
      <c r="B57" s="20"/>
      <c r="C57" s="22"/>
      <c r="D57" s="22"/>
      <c r="E57" s="22"/>
      <c r="F57" s="22"/>
      <c r="G57" s="22"/>
      <c r="H57" s="22"/>
      <c r="I57" s="22"/>
      <c r="J57" s="22"/>
      <c r="K57" s="20"/>
    </row>
    <row r="58" spans="1:11" x14ac:dyDescent="0.35">
      <c r="A58" s="20"/>
      <c r="B58" s="20"/>
      <c r="C58" s="22"/>
      <c r="D58" s="22"/>
      <c r="E58" s="22"/>
      <c r="F58" s="22"/>
      <c r="G58" s="22"/>
      <c r="H58" s="22"/>
      <c r="I58" s="22"/>
      <c r="J58" s="22"/>
      <c r="K58" s="20"/>
    </row>
    <row r="59" spans="1:11" x14ac:dyDescent="0.35">
      <c r="A59" s="20"/>
      <c r="B59" s="20"/>
      <c r="C59" s="22"/>
      <c r="D59" s="22"/>
      <c r="E59" s="22"/>
      <c r="F59" s="22"/>
      <c r="G59" s="22"/>
      <c r="H59" s="22"/>
      <c r="I59" s="22"/>
      <c r="J59" s="22"/>
      <c r="K59" s="20"/>
    </row>
    <row r="60" spans="1:11" x14ac:dyDescent="0.35">
      <c r="A60" s="20"/>
      <c r="B60" s="20"/>
      <c r="C60" s="22"/>
      <c r="D60" s="22"/>
      <c r="E60" s="22"/>
      <c r="F60" s="22"/>
      <c r="G60" s="22"/>
      <c r="H60" s="22"/>
      <c r="I60" s="22"/>
      <c r="J60" s="22"/>
      <c r="K60" s="20"/>
    </row>
    <row r="61" spans="1:11" x14ac:dyDescent="0.35">
      <c r="A61" s="20"/>
      <c r="B61" s="20"/>
      <c r="C61" s="22"/>
      <c r="D61" s="22"/>
      <c r="E61" s="22"/>
      <c r="F61" s="22"/>
      <c r="G61" s="22"/>
      <c r="H61" s="22"/>
      <c r="I61" s="22"/>
      <c r="J61" s="22"/>
      <c r="K61" s="20"/>
    </row>
    <row r="62" spans="1:11" x14ac:dyDescent="0.35">
      <c r="A62" s="20"/>
      <c r="B62" s="20"/>
      <c r="C62" s="22"/>
      <c r="D62" s="22"/>
      <c r="E62" s="22"/>
      <c r="F62" s="22"/>
      <c r="G62" s="22"/>
      <c r="H62" s="22"/>
      <c r="I62" s="22"/>
      <c r="J62" s="22"/>
      <c r="K62" s="20"/>
    </row>
    <row r="63" spans="1:11" x14ac:dyDescent="0.35">
      <c r="A63" s="20"/>
      <c r="B63" s="20"/>
      <c r="C63" s="22"/>
      <c r="D63" s="22"/>
      <c r="E63" s="22"/>
      <c r="F63" s="22"/>
      <c r="G63" s="22"/>
      <c r="H63" s="22"/>
      <c r="I63" s="22"/>
      <c r="J63" s="22"/>
      <c r="K63" s="20"/>
    </row>
    <row r="64" spans="1:11" x14ac:dyDescent="0.35">
      <c r="A64" s="20"/>
      <c r="B64" s="20"/>
      <c r="C64" s="22"/>
      <c r="D64" s="22"/>
      <c r="E64" s="22"/>
      <c r="F64" s="22"/>
      <c r="G64" s="22"/>
      <c r="H64" s="22"/>
      <c r="I64" s="22"/>
      <c r="J64" s="22"/>
      <c r="K64" s="20"/>
    </row>
    <row r="65" spans="1:27" x14ac:dyDescent="0.35">
      <c r="A65" s="20"/>
      <c r="B65" s="20"/>
      <c r="C65" s="22"/>
      <c r="D65" s="22"/>
      <c r="E65" s="22"/>
      <c r="F65" s="22"/>
      <c r="G65" s="22"/>
      <c r="H65" s="22"/>
      <c r="I65" s="22"/>
      <c r="J65" s="22"/>
      <c r="K65" s="20"/>
    </row>
    <row r="66" spans="1:27" x14ac:dyDescent="0.35">
      <c r="A66" s="20"/>
      <c r="B66" s="20"/>
      <c r="C66" s="22"/>
      <c r="D66" s="22"/>
      <c r="E66" s="22"/>
      <c r="F66" s="22"/>
      <c r="G66" s="22"/>
      <c r="H66" s="22"/>
      <c r="I66" s="22"/>
      <c r="J66" s="22"/>
      <c r="K66" s="20"/>
    </row>
    <row r="67" spans="1:27" x14ac:dyDescent="0.35">
      <c r="A67" s="20"/>
      <c r="B67" s="20"/>
      <c r="C67" s="22"/>
      <c r="D67" s="22"/>
      <c r="E67" s="22"/>
      <c r="F67" s="22"/>
      <c r="G67" s="22"/>
      <c r="H67" s="22"/>
      <c r="I67" s="22"/>
      <c r="J67" s="22"/>
      <c r="K67" s="20"/>
    </row>
    <row r="68" spans="1:27" x14ac:dyDescent="0.35">
      <c r="A68" s="20"/>
      <c r="B68" s="20"/>
      <c r="C68" s="22"/>
      <c r="D68" s="22"/>
      <c r="E68" s="22"/>
      <c r="F68" s="22"/>
      <c r="G68" s="22"/>
      <c r="H68" s="22"/>
      <c r="I68" s="22"/>
      <c r="J68" s="22"/>
      <c r="K68" s="20"/>
    </row>
    <row r="69" spans="1:27" x14ac:dyDescent="0.35">
      <c r="A69" s="20"/>
      <c r="B69" s="20"/>
      <c r="C69" s="22"/>
      <c r="D69" s="22"/>
      <c r="E69" s="22"/>
      <c r="F69" s="22"/>
      <c r="G69" s="22"/>
      <c r="H69" s="22"/>
      <c r="I69" s="22"/>
      <c r="J69" s="22"/>
      <c r="K69" s="20"/>
    </row>
    <row r="70" spans="1:27" x14ac:dyDescent="0.35">
      <c r="A70" s="20"/>
      <c r="B70" s="20"/>
      <c r="C70" s="22"/>
      <c r="D70" s="22"/>
      <c r="E70" s="22"/>
      <c r="F70" s="22"/>
      <c r="G70" s="22"/>
      <c r="H70" s="22"/>
      <c r="I70" s="22"/>
      <c r="J70" s="22"/>
      <c r="K70" s="20"/>
    </row>
    <row r="71" spans="1:27" x14ac:dyDescent="0.35">
      <c r="A71" s="20"/>
      <c r="B71" s="20"/>
      <c r="C71" s="22"/>
      <c r="D71" s="22"/>
      <c r="E71" s="22"/>
      <c r="F71" s="22"/>
      <c r="G71" s="22"/>
      <c r="H71" s="22"/>
      <c r="I71" s="22"/>
      <c r="J71" s="22"/>
      <c r="K71" s="20"/>
    </row>
    <row r="72" spans="1:27" x14ac:dyDescent="0.35">
      <c r="A72" s="20"/>
      <c r="B72" s="20"/>
      <c r="C72" s="22"/>
      <c r="D72" s="22"/>
      <c r="E72" s="22"/>
      <c r="F72" s="22"/>
      <c r="G72" s="22"/>
      <c r="H72" s="22"/>
      <c r="I72" s="22"/>
      <c r="J72" s="22"/>
      <c r="K72" s="20"/>
    </row>
    <row r="73" spans="1:27" x14ac:dyDescent="0.35">
      <c r="A73" s="20"/>
      <c r="B73" s="20"/>
      <c r="C73" s="22"/>
      <c r="D73" s="22"/>
      <c r="E73" s="22"/>
      <c r="F73" s="22"/>
      <c r="G73" s="22"/>
      <c r="H73" s="22"/>
      <c r="I73" s="22"/>
      <c r="J73" s="22"/>
      <c r="K73" s="20"/>
    </row>
    <row r="75" spans="1:27" ht="293.5" hidden="1" x14ac:dyDescent="0.35">
      <c r="A75" s="15"/>
      <c r="B75" s="1" t="s">
        <v>25</v>
      </c>
      <c r="C75" s="1" t="s">
        <v>24</v>
      </c>
      <c r="D75" s="1" t="s">
        <v>23</v>
      </c>
      <c r="E75" s="1" t="s">
        <v>22</v>
      </c>
      <c r="F75" s="1" t="s">
        <v>21</v>
      </c>
      <c r="G75" s="1" t="s">
        <v>20</v>
      </c>
      <c r="H75" s="1" t="s">
        <v>19</v>
      </c>
      <c r="I75" s="1" t="s">
        <v>18</v>
      </c>
      <c r="J75" s="1" t="s">
        <v>17</v>
      </c>
      <c r="K75" s="1" t="s">
        <v>16</v>
      </c>
      <c r="L75" s="1" t="s">
        <v>15</v>
      </c>
      <c r="M75" s="1" t="s">
        <v>14</v>
      </c>
      <c r="N75" s="1" t="s">
        <v>13</v>
      </c>
      <c r="O75" s="1" t="s">
        <v>12</v>
      </c>
      <c r="P75" s="1" t="s">
        <v>11</v>
      </c>
      <c r="Q75" s="1" t="s">
        <v>10</v>
      </c>
      <c r="R75" s="1" t="s">
        <v>9</v>
      </c>
      <c r="S75" s="1" t="s">
        <v>8</v>
      </c>
      <c r="T75" s="1" t="s">
        <v>7</v>
      </c>
      <c r="U75" s="1" t="s">
        <v>6</v>
      </c>
      <c r="V75" s="1" t="s">
        <v>5</v>
      </c>
      <c r="W75" s="1" t="s">
        <v>4</v>
      </c>
      <c r="X75" s="1" t="s">
        <v>3</v>
      </c>
      <c r="Y75" s="1" t="s">
        <v>2</v>
      </c>
      <c r="Z75" s="1" t="s">
        <v>1</v>
      </c>
      <c r="AA75" s="1" t="s">
        <v>0</v>
      </c>
    </row>
    <row r="76" spans="1:27" ht="18" hidden="1" x14ac:dyDescent="0.4">
      <c r="A76" s="40">
        <v>2014</v>
      </c>
      <c r="B76" s="16">
        <v>41</v>
      </c>
      <c r="C76" s="16">
        <v>32649</v>
      </c>
      <c r="D76" s="3">
        <v>3.06</v>
      </c>
      <c r="E76" s="3">
        <v>2.81</v>
      </c>
      <c r="F76" s="3">
        <v>2.86</v>
      </c>
      <c r="G76" s="3">
        <v>2.75</v>
      </c>
      <c r="H76" s="3">
        <v>2.96</v>
      </c>
      <c r="I76" s="3">
        <v>3.13</v>
      </c>
      <c r="J76" s="3">
        <v>3.07</v>
      </c>
      <c r="K76" s="3">
        <v>2.67</v>
      </c>
      <c r="L76" s="3">
        <v>3.63170731707317</v>
      </c>
      <c r="M76" s="3">
        <v>3.3795121951219511</v>
      </c>
      <c r="N76" s="3">
        <v>3.526829268292683</v>
      </c>
      <c r="O76" s="3">
        <v>3.1019512195121961</v>
      </c>
      <c r="P76" s="3">
        <v>3.5304878048780481</v>
      </c>
      <c r="Q76" s="3">
        <v>3.5604878048780479</v>
      </c>
      <c r="R76" s="3">
        <v>3.5390243902439029</v>
      </c>
      <c r="S76" s="3">
        <v>3.2675609756097561</v>
      </c>
      <c r="T76" s="3">
        <v>4.09</v>
      </c>
      <c r="U76" s="3">
        <v>3.82</v>
      </c>
      <c r="V76" s="3">
        <v>3.99</v>
      </c>
      <c r="W76" s="2">
        <v>3.72</v>
      </c>
      <c r="X76" s="2">
        <v>4.09</v>
      </c>
      <c r="Y76" s="2">
        <v>4.08</v>
      </c>
      <c r="Z76" s="2">
        <v>4.1100000000000003</v>
      </c>
      <c r="AA76" s="2">
        <v>3.95</v>
      </c>
    </row>
    <row r="77" spans="1:27" ht="18" hidden="1" x14ac:dyDescent="0.4">
      <c r="A77" s="40">
        <v>2015</v>
      </c>
      <c r="B77" s="16">
        <v>67</v>
      </c>
      <c r="C77" s="16">
        <v>48438</v>
      </c>
      <c r="D77" s="3">
        <v>2.82</v>
      </c>
      <c r="E77" s="3">
        <v>2.7</v>
      </c>
      <c r="F77" s="3">
        <v>2.83</v>
      </c>
      <c r="G77" s="3">
        <v>2.64</v>
      </c>
      <c r="H77" s="3">
        <v>2.68</v>
      </c>
      <c r="I77" s="3">
        <v>2.85</v>
      </c>
      <c r="J77" s="3">
        <v>2.85</v>
      </c>
      <c r="K77" s="3">
        <v>2.64</v>
      </c>
      <c r="L77" s="3">
        <v>3.721044776119403</v>
      </c>
      <c r="M77" s="3">
        <v>3.3947761194029864</v>
      </c>
      <c r="N77" s="3">
        <v>3.616417910447761</v>
      </c>
      <c r="O77" s="3">
        <v>3.1655223880597014</v>
      </c>
      <c r="P77" s="3">
        <v>3.6661194029850734</v>
      </c>
      <c r="Q77" s="3">
        <v>3.5753731343283586</v>
      </c>
      <c r="R77" s="3">
        <v>3.6353731343283582</v>
      </c>
      <c r="S77" s="3">
        <v>3.4099999999999997</v>
      </c>
      <c r="T77" s="3">
        <v>4.42</v>
      </c>
      <c r="U77" s="3">
        <v>4.03</v>
      </c>
      <c r="V77" s="3">
        <v>4.43</v>
      </c>
      <c r="W77" s="2">
        <v>3.84</v>
      </c>
      <c r="X77" s="2">
        <v>4.5199999999999996</v>
      </c>
      <c r="Y77" s="2">
        <v>4.0599999999999996</v>
      </c>
      <c r="Z77" s="2">
        <v>4.2699999999999996</v>
      </c>
      <c r="AA77" s="2">
        <v>3.95</v>
      </c>
    </row>
    <row r="78" spans="1:27" ht="18" hidden="1" x14ac:dyDescent="0.4">
      <c r="A78" s="40">
        <v>2016</v>
      </c>
      <c r="B78" s="16">
        <v>99</v>
      </c>
      <c r="C78" s="16">
        <v>46453</v>
      </c>
      <c r="D78" s="3">
        <v>3.03</v>
      </c>
      <c r="E78" s="3">
        <v>2.72</v>
      </c>
      <c r="F78" s="3">
        <v>2.84</v>
      </c>
      <c r="G78" s="3">
        <v>2.67</v>
      </c>
      <c r="H78" s="3">
        <v>3.04</v>
      </c>
      <c r="I78" s="3">
        <v>3.01</v>
      </c>
      <c r="J78" s="3">
        <v>2.97</v>
      </c>
      <c r="K78" s="3">
        <v>2.7</v>
      </c>
      <c r="L78" s="3">
        <v>3.7107070707070715</v>
      </c>
      <c r="M78" s="3">
        <v>3.4003030303030308</v>
      </c>
      <c r="N78" s="3">
        <v>3.5743434343434339</v>
      </c>
      <c r="O78" s="3">
        <v>3.1752525252525254</v>
      </c>
      <c r="P78" s="3">
        <v>3.6469696969696961</v>
      </c>
      <c r="Q78" s="3">
        <v>3.5710101010101032</v>
      </c>
      <c r="R78" s="3">
        <v>3.6291919191919195</v>
      </c>
      <c r="S78" s="3">
        <v>3.364444444444445</v>
      </c>
      <c r="T78" s="3">
        <v>4.28</v>
      </c>
      <c r="U78" s="3">
        <v>4.05</v>
      </c>
      <c r="V78" s="3">
        <v>4.05</v>
      </c>
      <c r="W78" s="2">
        <v>3.73</v>
      </c>
      <c r="X78" s="2">
        <v>4.25</v>
      </c>
      <c r="Y78" s="2">
        <v>4.13</v>
      </c>
      <c r="Z78" s="2">
        <v>4.1399999999999997</v>
      </c>
      <c r="AA78" s="2">
        <v>4.08</v>
      </c>
    </row>
    <row r="79" spans="1:27" ht="18" hidden="1" x14ac:dyDescent="0.4">
      <c r="A79" s="40">
        <v>2017</v>
      </c>
      <c r="B79" s="16">
        <v>73</v>
      </c>
      <c r="C79" s="16">
        <v>33515</v>
      </c>
      <c r="D79" s="3">
        <v>3.03</v>
      </c>
      <c r="E79" s="3">
        <v>2.66</v>
      </c>
      <c r="F79" s="3">
        <v>2.85</v>
      </c>
      <c r="G79" s="3">
        <v>2.8</v>
      </c>
      <c r="H79" s="3">
        <v>3.01</v>
      </c>
      <c r="I79" s="3">
        <v>3.03</v>
      </c>
      <c r="J79" s="3">
        <v>3.03</v>
      </c>
      <c r="K79" s="3">
        <v>2.62</v>
      </c>
      <c r="L79" s="3">
        <v>3.7354794520547929</v>
      </c>
      <c r="M79" s="3">
        <v>3.4341095890410958</v>
      </c>
      <c r="N79" s="3">
        <v>3.6297260273972589</v>
      </c>
      <c r="O79" s="3">
        <v>3.2060273972602733</v>
      </c>
      <c r="P79" s="3">
        <v>3.6695890410958896</v>
      </c>
      <c r="Q79" s="3">
        <v>3.6128767123287666</v>
      </c>
      <c r="R79" s="3">
        <v>3.6247945205479439</v>
      </c>
      <c r="S79" s="3">
        <v>3.3628767123287675</v>
      </c>
      <c r="T79" s="3">
        <v>4.26</v>
      </c>
      <c r="U79" s="3">
        <v>4.13</v>
      </c>
      <c r="V79" s="3">
        <v>4.1100000000000003</v>
      </c>
      <c r="W79" s="2">
        <v>3.7</v>
      </c>
      <c r="X79" s="2">
        <v>4.1100000000000003</v>
      </c>
      <c r="Y79" s="2">
        <v>4.0999999999999996</v>
      </c>
      <c r="Z79" s="2">
        <v>4.0999999999999996</v>
      </c>
      <c r="AA79" s="2">
        <v>4</v>
      </c>
    </row>
    <row r="80" spans="1:27" ht="18" hidden="1" x14ac:dyDescent="0.4">
      <c r="A80" s="40">
        <v>2018</v>
      </c>
      <c r="B80" s="16">
        <v>84</v>
      </c>
      <c r="C80" s="16">
        <v>60717</v>
      </c>
      <c r="D80" s="3">
        <v>2.98</v>
      </c>
      <c r="E80" s="3">
        <v>2.59</v>
      </c>
      <c r="F80" s="3">
        <v>2.88</v>
      </c>
      <c r="G80" s="3">
        <v>2.5499999999999998</v>
      </c>
      <c r="H80" s="3">
        <v>3.03</v>
      </c>
      <c r="I80" s="3">
        <v>2.98</v>
      </c>
      <c r="J80" s="3">
        <v>2.89</v>
      </c>
      <c r="K80" s="3">
        <v>2.72</v>
      </c>
      <c r="L80" s="3">
        <v>3.7320238095238096</v>
      </c>
      <c r="M80" s="3">
        <v>3.4416666666666669</v>
      </c>
      <c r="N80" s="3">
        <v>3.6152380952380958</v>
      </c>
      <c r="O80" s="3">
        <v>3.2682142857142882</v>
      </c>
      <c r="P80" s="3">
        <v>3.6603571428571433</v>
      </c>
      <c r="Q80" s="3">
        <v>3.6619047619047622</v>
      </c>
      <c r="R80" s="3">
        <v>3.6444047619047613</v>
      </c>
      <c r="S80" s="3">
        <v>3.4569047619047613</v>
      </c>
      <c r="T80" s="3">
        <v>4.41</v>
      </c>
      <c r="U80" s="3">
        <v>4.0199999999999996</v>
      </c>
      <c r="V80" s="3">
        <v>4.2</v>
      </c>
      <c r="W80" s="2">
        <v>3.86</v>
      </c>
      <c r="X80" s="2">
        <v>4.38</v>
      </c>
      <c r="Y80" s="2">
        <v>4.41</v>
      </c>
      <c r="Z80" s="2">
        <v>4.2699999999999996</v>
      </c>
      <c r="AA80" s="2">
        <v>4.18</v>
      </c>
    </row>
    <row r="81" spans="1:27" ht="18" hidden="1" x14ac:dyDescent="0.4">
      <c r="A81" s="40">
        <v>2019</v>
      </c>
      <c r="B81" s="16">
        <v>122</v>
      </c>
      <c r="C81" s="16">
        <v>58918</v>
      </c>
      <c r="D81" s="3">
        <v>2.97</v>
      </c>
      <c r="E81" s="3">
        <v>2.62</v>
      </c>
      <c r="F81" s="3">
        <v>2.74</v>
      </c>
      <c r="G81" s="3">
        <v>2.46</v>
      </c>
      <c r="H81" s="3">
        <v>3.08</v>
      </c>
      <c r="I81" s="3">
        <v>3.17</v>
      </c>
      <c r="J81" s="3">
        <v>3.06</v>
      </c>
      <c r="K81" s="3">
        <v>2.77</v>
      </c>
      <c r="L81" s="3">
        <v>3.8068852459016398</v>
      </c>
      <c r="M81" s="3">
        <v>3.5663934426229504</v>
      </c>
      <c r="N81" s="3">
        <v>3.6996721311475405</v>
      </c>
      <c r="O81" s="3">
        <v>3.3234426229508207</v>
      </c>
      <c r="P81" s="3">
        <v>3.7560655737704924</v>
      </c>
      <c r="Q81" s="3">
        <v>3.7771311475409846</v>
      </c>
      <c r="R81" s="3">
        <v>3.7281147540983635</v>
      </c>
      <c r="S81" s="3">
        <v>3.612622950819675</v>
      </c>
      <c r="T81" s="3">
        <v>4.55</v>
      </c>
      <c r="U81" s="3">
        <v>4.3</v>
      </c>
      <c r="V81" s="3">
        <v>4.46</v>
      </c>
      <c r="W81" s="2">
        <v>4.28</v>
      </c>
      <c r="X81" s="2">
        <v>4.57</v>
      </c>
      <c r="Y81" s="2">
        <v>4.62</v>
      </c>
      <c r="Z81" s="2">
        <v>4.4800000000000004</v>
      </c>
      <c r="AA81" s="2">
        <v>4.49</v>
      </c>
    </row>
    <row r="82" spans="1:27" ht="18" hidden="1" x14ac:dyDescent="0.4">
      <c r="A82" s="40">
        <v>2020</v>
      </c>
      <c r="B82" s="16">
        <v>68</v>
      </c>
      <c r="C82" s="16">
        <v>28811</v>
      </c>
      <c r="D82" s="3">
        <v>3.1</v>
      </c>
      <c r="E82" s="3">
        <v>2.78</v>
      </c>
      <c r="F82" s="3">
        <v>2.83</v>
      </c>
      <c r="G82" s="3">
        <v>2.48</v>
      </c>
      <c r="H82" s="3">
        <v>3.19</v>
      </c>
      <c r="I82" s="3">
        <v>3</v>
      </c>
      <c r="J82" s="3">
        <v>3.2</v>
      </c>
      <c r="K82" s="3">
        <v>2.68</v>
      </c>
      <c r="L82" s="3">
        <v>3.7422058823529416</v>
      </c>
      <c r="M82" s="3">
        <v>3.5051470588235292</v>
      </c>
      <c r="N82" s="3">
        <v>3.6361764705882362</v>
      </c>
      <c r="O82" s="3">
        <v>3.249411764705882</v>
      </c>
      <c r="P82" s="3">
        <v>3.6923529411764711</v>
      </c>
      <c r="Q82" s="3">
        <v>3.7332352941176481</v>
      </c>
      <c r="R82" s="3">
        <v>3.6530882352941174</v>
      </c>
      <c r="S82" s="3">
        <v>3.4944117647058839</v>
      </c>
      <c r="T82" s="3">
        <v>4.5</v>
      </c>
      <c r="U82" s="3">
        <v>4.3600000000000003</v>
      </c>
      <c r="V82" s="3">
        <v>4.53</v>
      </c>
      <c r="W82" s="2">
        <v>4.28</v>
      </c>
      <c r="X82" s="2">
        <v>4.58</v>
      </c>
      <c r="Y82" s="2">
        <v>4.42</v>
      </c>
      <c r="Z82" s="2">
        <v>4.58</v>
      </c>
      <c r="AA82" s="2">
        <v>4.6100000000000003</v>
      </c>
    </row>
    <row r="83" spans="1:27" ht="18" hidden="1" x14ac:dyDescent="0.4">
      <c r="A83" s="40">
        <v>2021</v>
      </c>
      <c r="B83" s="16">
        <v>88</v>
      </c>
      <c r="C83" s="16">
        <v>22318</v>
      </c>
      <c r="D83" s="3">
        <v>3.2</v>
      </c>
      <c r="E83" s="3">
        <v>2.97</v>
      </c>
      <c r="F83" s="3">
        <v>3.06</v>
      </c>
      <c r="G83" s="3">
        <v>2.72</v>
      </c>
      <c r="H83" s="3">
        <v>3.27</v>
      </c>
      <c r="I83" s="3">
        <v>3.1</v>
      </c>
      <c r="J83" s="3">
        <v>3</v>
      </c>
      <c r="K83" s="3">
        <v>2.96</v>
      </c>
      <c r="L83" s="3">
        <v>3.8169318181818186</v>
      </c>
      <c r="M83" s="3">
        <v>3.577840909090908</v>
      </c>
      <c r="N83" s="3">
        <v>3.7364772727272735</v>
      </c>
      <c r="O83" s="3">
        <v>3.3027272727272718</v>
      </c>
      <c r="P83" s="3">
        <v>3.7486363636363631</v>
      </c>
      <c r="Q83" s="3">
        <v>3.7819318181818171</v>
      </c>
      <c r="R83" s="3">
        <v>3.7053409090909097</v>
      </c>
      <c r="S83" s="3">
        <v>3.6289772727272736</v>
      </c>
      <c r="T83" s="3">
        <v>4.5999999999999996</v>
      </c>
      <c r="U83" s="3">
        <v>4.24</v>
      </c>
      <c r="V83" s="3">
        <v>4.5999999999999996</v>
      </c>
      <c r="W83" s="2">
        <v>4.26</v>
      </c>
      <c r="X83" s="2">
        <v>4.49</v>
      </c>
      <c r="Y83" s="2">
        <v>4.38</v>
      </c>
      <c r="Z83" s="2">
        <v>4.41</v>
      </c>
      <c r="AA83" s="2">
        <v>4.51</v>
      </c>
    </row>
    <row r="84" spans="1:27" ht="18" hidden="1" x14ac:dyDescent="0.4">
      <c r="A84" s="40">
        <v>2022</v>
      </c>
      <c r="B84" s="16">
        <v>96</v>
      </c>
      <c r="C84" s="16">
        <v>39490</v>
      </c>
      <c r="D84" s="3">
        <v>2.81</v>
      </c>
      <c r="E84" s="3">
        <v>2.5499999999999998</v>
      </c>
      <c r="F84" s="3">
        <v>2.66</v>
      </c>
      <c r="G84" s="3">
        <v>2.54</v>
      </c>
      <c r="H84" s="3">
        <v>2.85</v>
      </c>
      <c r="I84" s="3">
        <v>3.12</v>
      </c>
      <c r="J84" s="3">
        <v>3.01</v>
      </c>
      <c r="K84" s="3">
        <v>2.4500000000000002</v>
      </c>
      <c r="L84" s="3">
        <v>3.7957291666666659</v>
      </c>
      <c r="M84" s="3">
        <v>3.5371875000000004</v>
      </c>
      <c r="N84" s="3">
        <v>3.717916666666667</v>
      </c>
      <c r="O84" s="3">
        <v>3.3254166666666656</v>
      </c>
      <c r="P84" s="3">
        <v>3.7115624999999994</v>
      </c>
      <c r="Q84" s="3">
        <v>3.7892708333333345</v>
      </c>
      <c r="R84" s="3">
        <v>3.6953125</v>
      </c>
      <c r="S84" s="3">
        <v>3.5659375000000022</v>
      </c>
      <c r="T84" s="3">
        <v>4.53</v>
      </c>
      <c r="U84" s="3">
        <v>4.3899999999999997</v>
      </c>
      <c r="V84" s="3">
        <v>4.41</v>
      </c>
      <c r="W84" s="2">
        <v>4.01</v>
      </c>
      <c r="X84" s="2">
        <v>4.45</v>
      </c>
      <c r="Y84" s="2">
        <v>4.3899999999999997</v>
      </c>
      <c r="Z84" s="2">
        <v>4.2699999999999996</v>
      </c>
      <c r="AA84" s="2">
        <v>4.25</v>
      </c>
    </row>
    <row r="85" spans="1:27" ht="18" hidden="1" x14ac:dyDescent="0.4">
      <c r="A85" s="40">
        <v>2023</v>
      </c>
      <c r="B85" s="16">
        <v>137</v>
      </c>
      <c r="C85" s="16">
        <v>51921</v>
      </c>
      <c r="D85" s="3">
        <v>2.5099999999999998</v>
      </c>
      <c r="E85" s="3">
        <v>2.64</v>
      </c>
      <c r="F85" s="3">
        <v>2.68</v>
      </c>
      <c r="G85" s="3">
        <v>2.63</v>
      </c>
      <c r="H85" s="3">
        <v>2.95</v>
      </c>
      <c r="I85" s="3">
        <v>3.06</v>
      </c>
      <c r="J85" s="3">
        <v>3.04</v>
      </c>
      <c r="K85" s="3">
        <v>2.29</v>
      </c>
      <c r="L85" s="3">
        <v>3.7705839416058389</v>
      </c>
      <c r="M85" s="3">
        <v>3.5149635036496352</v>
      </c>
      <c r="N85" s="3">
        <v>3.6721167883211692</v>
      </c>
      <c r="O85" s="3">
        <v>3.3297810218978099</v>
      </c>
      <c r="P85" s="3">
        <v>3.7164233576642345</v>
      </c>
      <c r="Q85" s="3">
        <v>3.7367883211678818</v>
      </c>
      <c r="R85" s="3">
        <v>3.7177372262773738</v>
      </c>
      <c r="S85" s="3">
        <v>3.6253284671532851</v>
      </c>
      <c r="T85" s="3">
        <v>4.68</v>
      </c>
      <c r="U85" s="3">
        <v>4.43</v>
      </c>
      <c r="V85" s="3">
        <v>4.6500000000000004</v>
      </c>
      <c r="W85" s="2">
        <v>4.1900000000000004</v>
      </c>
      <c r="X85" s="2">
        <v>4.54</v>
      </c>
      <c r="Y85" s="2">
        <v>4.55</v>
      </c>
      <c r="Z85" s="2">
        <v>4.5599999999999996</v>
      </c>
      <c r="AA85" s="2">
        <v>4.8099999999999996</v>
      </c>
    </row>
    <row r="86" spans="1:27" ht="18" hidden="1" x14ac:dyDescent="0.4">
      <c r="A86" s="40">
        <v>2024</v>
      </c>
      <c r="B86" s="16">
        <v>112</v>
      </c>
      <c r="C86" s="16">
        <v>51796</v>
      </c>
      <c r="D86" s="3">
        <v>3.19</v>
      </c>
      <c r="E86" s="3">
        <v>2.79</v>
      </c>
      <c r="F86" s="3">
        <v>3.08</v>
      </c>
      <c r="G86" s="3">
        <v>2.81</v>
      </c>
      <c r="H86" s="3">
        <v>3.12</v>
      </c>
      <c r="I86" s="3">
        <v>3.23</v>
      </c>
      <c r="J86" s="3">
        <v>3.12</v>
      </c>
      <c r="K86" s="3">
        <v>2.72</v>
      </c>
      <c r="L86" s="3">
        <v>3.7834821428571423</v>
      </c>
      <c r="M86" s="3">
        <v>3.5202678571428572</v>
      </c>
      <c r="N86" s="3">
        <v>3.6668750000000006</v>
      </c>
      <c r="O86" s="3">
        <v>3.2872321428571434</v>
      </c>
      <c r="P86" s="3">
        <v>3.719642857142857</v>
      </c>
      <c r="Q86" s="3">
        <v>3.7852678571428577</v>
      </c>
      <c r="R86" s="3">
        <v>3.6985714285714275</v>
      </c>
      <c r="S86" s="3">
        <v>3.5396428571428582</v>
      </c>
      <c r="T86" s="3">
        <v>4.7300000000000004</v>
      </c>
      <c r="U86" s="3">
        <v>4.4000000000000004</v>
      </c>
      <c r="V86" s="3">
        <v>4.5999999999999996</v>
      </c>
      <c r="W86" s="2">
        <v>4.29</v>
      </c>
      <c r="X86" s="2">
        <v>4.6500000000000004</v>
      </c>
      <c r="Y86" s="2">
        <v>4.58</v>
      </c>
      <c r="Z86" s="2">
        <v>4.58</v>
      </c>
      <c r="AA86" s="2">
        <v>4.5599999999999996</v>
      </c>
    </row>
    <row r="87" spans="1:27" ht="18" hidden="1" x14ac:dyDescent="0.4">
      <c r="A87" s="40">
        <v>2025</v>
      </c>
      <c r="B87" s="16">
        <v>54</v>
      </c>
      <c r="C87" s="16">
        <v>19287</v>
      </c>
      <c r="D87" s="3">
        <v>3.17</v>
      </c>
      <c r="E87" s="3">
        <v>2.78</v>
      </c>
      <c r="F87" s="3">
        <v>3.01</v>
      </c>
      <c r="G87" s="3">
        <v>2.75</v>
      </c>
      <c r="H87" s="3">
        <v>3.18</v>
      </c>
      <c r="I87" s="3">
        <v>3.25</v>
      </c>
      <c r="J87" s="3">
        <v>2.93</v>
      </c>
      <c r="K87" s="3">
        <v>2.89</v>
      </c>
      <c r="L87" s="3">
        <v>3.8724074074074082</v>
      </c>
      <c r="M87" s="3">
        <v>3.59</v>
      </c>
      <c r="N87" s="3">
        <v>3.7501851851851833</v>
      </c>
      <c r="O87" s="3">
        <v>3.3822222222222225</v>
      </c>
      <c r="P87" s="3">
        <v>3.8075925925925929</v>
      </c>
      <c r="Q87" s="3">
        <v>3.8372222222222212</v>
      </c>
      <c r="R87" s="3">
        <v>3.7544444444444456</v>
      </c>
      <c r="S87" s="3">
        <v>3.6181481481481481</v>
      </c>
      <c r="T87" s="3">
        <v>4.82</v>
      </c>
      <c r="U87" s="3">
        <v>4.75</v>
      </c>
      <c r="V87" s="3">
        <v>4.79</v>
      </c>
      <c r="W87" s="3">
        <v>4.75</v>
      </c>
      <c r="X87" s="3">
        <v>4.72</v>
      </c>
      <c r="Y87" s="3">
        <v>4.75</v>
      </c>
      <c r="Z87" s="3">
        <v>4.79</v>
      </c>
      <c r="AA87" s="3">
        <v>4.79</v>
      </c>
    </row>
  </sheetData>
  <sheetProtection selectLockedCells="1"/>
  <mergeCells count="1">
    <mergeCell ref="A7:J7"/>
  </mergeCells>
  <dataValidations count="1">
    <dataValidation type="list" allowBlank="1" showInputMessage="1" showErrorMessage="1" sqref="A2" xr:uid="{CA0614BE-6F66-4474-B7BC-5A88A5F3F095}">
      <formula1>$A$76:$A$87</formula1>
    </dataValidation>
  </dataValidations>
  <pageMargins left="0.7" right="0.7" top="0.75" bottom="0.75" header="0.3" footer="0.3"/>
  <pageSetup paperSize="9" scale="59" orientation="portrait" r:id="rId1"/>
  <headerFooter>
    <oddFooter>&amp;C_x000D_&amp;1#&amp;"Calibri"&amp;10&amp;K000000 CONFIDENTIAL</oddFooter>
  </headerFooter>
  <colBreaks count="2" manualBreakCount="2">
    <brk id="10" max="1048575" man="1"/>
    <brk id="11" min="6" max="13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CF043-687F-48A8-829F-BD1C42497B72}">
  <sheetPr>
    <tabColor theme="8" tint="-0.249977111117893"/>
  </sheetPr>
  <dimension ref="A1:I92"/>
  <sheetViews>
    <sheetView tabSelected="1" zoomScale="85" zoomScaleNormal="85" zoomScaleSheetLayoutView="40" workbookViewId="0">
      <selection activeCell="L49" sqref="L49"/>
    </sheetView>
  </sheetViews>
  <sheetFormatPr defaultRowHeight="15.5" x14ac:dyDescent="0.35"/>
  <cols>
    <col min="1" max="1" width="34.69140625" customWidth="1"/>
    <col min="2" max="9" width="15.15234375" style="17" customWidth="1"/>
  </cols>
  <sheetData>
    <row r="1" spans="1:9" x14ac:dyDescent="0.35">
      <c r="A1" s="54" t="s">
        <v>53</v>
      </c>
      <c r="B1" s="54"/>
      <c r="C1" s="54"/>
      <c r="D1" s="54"/>
      <c r="E1" s="54"/>
      <c r="F1" s="54"/>
      <c r="G1" s="54"/>
      <c r="H1" s="54"/>
      <c r="I1" s="54"/>
    </row>
    <row r="2" spans="1:9" ht="78.75" customHeight="1" x14ac:dyDescent="0.35">
      <c r="A2" s="37" t="s">
        <v>50</v>
      </c>
      <c r="B2" s="13" t="s">
        <v>29</v>
      </c>
      <c r="C2" s="13" t="s">
        <v>30</v>
      </c>
      <c r="D2" s="13" t="s">
        <v>31</v>
      </c>
      <c r="E2" s="13" t="s">
        <v>32</v>
      </c>
      <c r="F2" s="13" t="s">
        <v>33</v>
      </c>
      <c r="G2" s="13" t="s">
        <v>34</v>
      </c>
      <c r="H2" s="13" t="s">
        <v>35</v>
      </c>
      <c r="I2" s="13" t="s">
        <v>36</v>
      </c>
    </row>
    <row r="3" spans="1:9" x14ac:dyDescent="0.35">
      <c r="A3" s="31" t="str">
        <f>'Benchmarking by Industry'!A2</f>
        <v>All Industry August 2025</v>
      </c>
      <c r="B3" s="32">
        <f>'Benchmarking by Industry'!C3</f>
        <v>3.7629115128449078</v>
      </c>
      <c r="C3" s="32">
        <f>'Benchmarking by Industry'!D3</f>
        <v>3.4945670789724055</v>
      </c>
      <c r="D3" s="32">
        <f>'Benchmarking by Industry'!E3</f>
        <v>3.6575166508087498</v>
      </c>
      <c r="E3" s="32">
        <f>'Benchmarking by Industry'!F3</f>
        <v>3.2691531874405322</v>
      </c>
      <c r="F3" s="32">
        <f>'Benchmarking by Industry'!G3</f>
        <v>3.6993434823977145</v>
      </c>
      <c r="G3" s="32">
        <f>'Benchmarking by Industry'!H3</f>
        <v>3.7104281636536642</v>
      </c>
      <c r="H3" s="32">
        <f>'Benchmarking by Industry'!I3</f>
        <v>3.6759181731684119</v>
      </c>
      <c r="I3" s="32">
        <f>'Benchmarking by Industry'!J3</f>
        <v>3.5125404376783989</v>
      </c>
    </row>
    <row r="4" spans="1:9" x14ac:dyDescent="0.35">
      <c r="A4" s="33" t="str">
        <f>'Fill out data here'!A5</f>
        <v>Organisation name 2025 current</v>
      </c>
      <c r="B4" s="34">
        <f>'Fill out data here'!B5</f>
        <v>3</v>
      </c>
      <c r="C4" s="34">
        <f>'Fill out data here'!C5</f>
        <v>3</v>
      </c>
      <c r="D4" s="34">
        <f>'Fill out data here'!D5</f>
        <v>3</v>
      </c>
      <c r="E4" s="34">
        <f>'Fill out data here'!E5</f>
        <v>3</v>
      </c>
      <c r="F4" s="34">
        <f>'Fill out data here'!F5</f>
        <v>3</v>
      </c>
      <c r="G4" s="34">
        <f>'Fill out data here'!G5</f>
        <v>3</v>
      </c>
      <c r="H4" s="34">
        <f>'Fill out data here'!H5</f>
        <v>3</v>
      </c>
      <c r="I4" s="34">
        <f>'Fill out data here'!I5</f>
        <v>3</v>
      </c>
    </row>
    <row r="5" spans="1:9" x14ac:dyDescent="0.35">
      <c r="A5" s="35" t="s">
        <v>54</v>
      </c>
      <c r="B5" s="36"/>
      <c r="C5" s="36"/>
      <c r="D5" s="36"/>
      <c r="E5" s="36"/>
      <c r="F5" s="36"/>
      <c r="G5" s="36"/>
      <c r="H5" s="36"/>
      <c r="I5" s="36"/>
    </row>
    <row r="6" spans="1:9" x14ac:dyDescent="0.35">
      <c r="A6" s="35" t="s">
        <v>55</v>
      </c>
      <c r="B6" s="36"/>
      <c r="C6" s="36"/>
      <c r="D6" s="36"/>
      <c r="E6" s="36"/>
      <c r="F6" s="36"/>
      <c r="G6" s="36"/>
      <c r="H6" s="36"/>
      <c r="I6" s="36"/>
    </row>
    <row r="7" spans="1:9" x14ac:dyDescent="0.35">
      <c r="A7" s="35" t="s">
        <v>56</v>
      </c>
      <c r="B7" s="36"/>
      <c r="C7" s="36"/>
      <c r="D7" s="36"/>
      <c r="E7" s="36"/>
      <c r="F7" s="36"/>
      <c r="G7" s="36"/>
      <c r="H7" s="36"/>
      <c r="I7" s="36"/>
    </row>
    <row r="8" spans="1:9" x14ac:dyDescent="0.35">
      <c r="A8" s="35" t="s">
        <v>57</v>
      </c>
      <c r="B8" s="36"/>
      <c r="C8" s="36"/>
      <c r="D8" s="36"/>
      <c r="E8" s="36"/>
      <c r="F8" s="36"/>
      <c r="G8" s="36"/>
      <c r="H8" s="36"/>
      <c r="I8" s="36"/>
    </row>
    <row r="9" spans="1:9" x14ac:dyDescent="0.35">
      <c r="A9" s="35" t="s">
        <v>58</v>
      </c>
      <c r="B9" s="36"/>
      <c r="C9" s="36"/>
      <c r="D9" s="36"/>
      <c r="E9" s="36"/>
      <c r="F9" s="36"/>
      <c r="G9" s="36"/>
      <c r="H9" s="36"/>
      <c r="I9" s="36"/>
    </row>
    <row r="10" spans="1:9" x14ac:dyDescent="0.35">
      <c r="A10" s="35" t="s">
        <v>59</v>
      </c>
      <c r="B10" s="36"/>
      <c r="C10" s="36"/>
      <c r="D10" s="36"/>
      <c r="E10" s="36"/>
      <c r="F10" s="36"/>
      <c r="G10" s="36"/>
      <c r="H10" s="36"/>
      <c r="I10" s="36"/>
    </row>
    <row r="11" spans="1:9" x14ac:dyDescent="0.35">
      <c r="A11" s="35" t="s">
        <v>60</v>
      </c>
      <c r="B11" s="36"/>
      <c r="C11" s="36"/>
      <c r="D11" s="36"/>
      <c r="E11" s="36"/>
      <c r="F11" s="36"/>
      <c r="G11" s="36"/>
      <c r="H11" s="36"/>
      <c r="I11" s="36"/>
    </row>
    <row r="12" spans="1:9" x14ac:dyDescent="0.35">
      <c r="A12" s="35" t="s">
        <v>61</v>
      </c>
      <c r="B12" s="36"/>
      <c r="C12" s="36"/>
      <c r="D12" s="36"/>
      <c r="E12" s="36"/>
      <c r="F12" s="36"/>
      <c r="G12" s="36"/>
      <c r="H12" s="36"/>
      <c r="I12" s="36"/>
    </row>
    <row r="13" spans="1:9" x14ac:dyDescent="0.35">
      <c r="A13" s="35" t="s">
        <v>62</v>
      </c>
      <c r="B13" s="36"/>
      <c r="C13" s="36"/>
      <c r="D13" s="36"/>
      <c r="E13" s="36"/>
      <c r="F13" s="36"/>
      <c r="G13" s="36"/>
      <c r="H13" s="36"/>
      <c r="I13" s="36"/>
    </row>
    <row r="14" spans="1:9" x14ac:dyDescent="0.35">
      <c r="A14" s="35" t="s">
        <v>63</v>
      </c>
      <c r="B14" s="36"/>
      <c r="C14" s="36"/>
      <c r="D14" s="36"/>
      <c r="E14" s="36"/>
      <c r="F14" s="36"/>
      <c r="G14" s="36"/>
      <c r="H14" s="36"/>
      <c r="I14" s="36"/>
    </row>
    <row r="31" spans="1:1" x14ac:dyDescent="0.35">
      <c r="A31" s="17"/>
    </row>
    <row r="32" spans="1:1" x14ac:dyDescent="0.35">
      <c r="A32" s="17"/>
    </row>
    <row r="35" spans="1:9" x14ac:dyDescent="0.35">
      <c r="A35" s="54" t="s">
        <v>75</v>
      </c>
      <c r="B35" s="54"/>
      <c r="C35" s="54"/>
      <c r="D35" s="54"/>
      <c r="E35" s="54"/>
      <c r="F35" s="54"/>
      <c r="G35" s="54"/>
      <c r="H35" s="54"/>
      <c r="I35" s="54"/>
    </row>
    <row r="36" spans="1:9" ht="78.75" customHeight="1" x14ac:dyDescent="0.35">
      <c r="A36" s="37" t="s">
        <v>50</v>
      </c>
      <c r="B36" s="13" t="s">
        <v>29</v>
      </c>
      <c r="C36" s="13" t="s">
        <v>30</v>
      </c>
      <c r="D36" s="13" t="s">
        <v>31</v>
      </c>
      <c r="E36" s="13" t="s">
        <v>32</v>
      </c>
      <c r="F36" s="13" t="s">
        <v>33</v>
      </c>
      <c r="G36" s="13" t="s">
        <v>34</v>
      </c>
      <c r="H36" s="13" t="s">
        <v>35</v>
      </c>
      <c r="I36" s="13" t="s">
        <v>36</v>
      </c>
    </row>
    <row r="37" spans="1:9" x14ac:dyDescent="0.35">
      <c r="A37" s="31" t="str">
        <f>A3</f>
        <v>All Industry August 2025</v>
      </c>
      <c r="B37" s="32">
        <f>B3</f>
        <v>3.7629115128449078</v>
      </c>
      <c r="C37" s="32">
        <f t="shared" ref="C37:I37" si="0">C3</f>
        <v>3.4945670789724055</v>
      </c>
      <c r="D37" s="32">
        <f t="shared" si="0"/>
        <v>3.6575166508087498</v>
      </c>
      <c r="E37" s="32">
        <f t="shared" si="0"/>
        <v>3.2691531874405322</v>
      </c>
      <c r="F37" s="32">
        <f t="shared" si="0"/>
        <v>3.6993434823977145</v>
      </c>
      <c r="G37" s="32">
        <f t="shared" si="0"/>
        <v>3.7104281636536642</v>
      </c>
      <c r="H37" s="32">
        <f t="shared" si="0"/>
        <v>3.6759181731684119</v>
      </c>
      <c r="I37" s="32">
        <f t="shared" si="0"/>
        <v>3.5125404376783989</v>
      </c>
    </row>
    <row r="38" spans="1:9" x14ac:dyDescent="0.35">
      <c r="A38" s="31" t="str">
        <f>A4</f>
        <v>Organisation name 2025 current</v>
      </c>
      <c r="B38" s="32">
        <f>B4</f>
        <v>3</v>
      </c>
      <c r="C38" s="32">
        <f t="shared" ref="C38:I38" si="1">C4</f>
        <v>3</v>
      </c>
      <c r="D38" s="32">
        <f t="shared" si="1"/>
        <v>3</v>
      </c>
      <c r="E38" s="32">
        <f t="shared" si="1"/>
        <v>3</v>
      </c>
      <c r="F38" s="32">
        <f t="shared" si="1"/>
        <v>3</v>
      </c>
      <c r="G38" s="32">
        <f t="shared" si="1"/>
        <v>3</v>
      </c>
      <c r="H38" s="32">
        <f t="shared" si="1"/>
        <v>3</v>
      </c>
      <c r="I38" s="32">
        <f t="shared" si="1"/>
        <v>3</v>
      </c>
    </row>
    <row r="39" spans="1:9" x14ac:dyDescent="0.35">
      <c r="A39" s="35" t="s">
        <v>76</v>
      </c>
      <c r="B39" s="36"/>
      <c r="C39" s="36"/>
      <c r="D39" s="36"/>
      <c r="E39" s="36"/>
      <c r="F39" s="36"/>
      <c r="G39" s="36"/>
      <c r="H39" s="36"/>
      <c r="I39" s="36"/>
    </row>
    <row r="40" spans="1:9" x14ac:dyDescent="0.35">
      <c r="A40" s="35" t="s">
        <v>77</v>
      </c>
      <c r="B40" s="36"/>
      <c r="C40" s="36"/>
      <c r="D40" s="36"/>
      <c r="E40" s="36"/>
      <c r="F40" s="36"/>
      <c r="G40" s="36"/>
      <c r="H40" s="36"/>
      <c r="I40" s="36"/>
    </row>
    <row r="41" spans="1:9" x14ac:dyDescent="0.35">
      <c r="A41" s="35" t="s">
        <v>78</v>
      </c>
      <c r="B41" s="36"/>
      <c r="C41" s="36"/>
      <c r="D41" s="36"/>
      <c r="E41" s="36"/>
      <c r="F41" s="36"/>
      <c r="G41" s="36"/>
      <c r="H41" s="36"/>
      <c r="I41" s="36"/>
    </row>
    <row r="42" spans="1:9" x14ac:dyDescent="0.35">
      <c r="A42" s="35" t="s">
        <v>79</v>
      </c>
      <c r="B42" s="36"/>
      <c r="C42" s="36"/>
      <c r="D42" s="36"/>
      <c r="E42" s="36"/>
      <c r="F42" s="36"/>
      <c r="G42" s="36"/>
      <c r="H42" s="36"/>
      <c r="I42" s="36"/>
    </row>
    <row r="43" spans="1:9" x14ac:dyDescent="0.35">
      <c r="A43" s="35" t="s">
        <v>80</v>
      </c>
      <c r="B43" s="36"/>
      <c r="C43" s="36"/>
      <c r="D43" s="36"/>
      <c r="E43" s="36"/>
      <c r="F43" s="36"/>
      <c r="G43" s="36"/>
      <c r="H43" s="36"/>
      <c r="I43" s="36"/>
    </row>
    <row r="44" spans="1:9" x14ac:dyDescent="0.35">
      <c r="A44" s="35" t="s">
        <v>81</v>
      </c>
      <c r="B44" s="36"/>
      <c r="C44" s="36"/>
      <c r="D44" s="36"/>
      <c r="E44" s="36"/>
      <c r="F44" s="36"/>
      <c r="G44" s="36"/>
      <c r="H44" s="36"/>
      <c r="I44" s="36"/>
    </row>
    <row r="45" spans="1:9" x14ac:dyDescent="0.35">
      <c r="A45" s="35" t="s">
        <v>82</v>
      </c>
      <c r="B45" s="36"/>
      <c r="C45" s="36"/>
      <c r="D45" s="36"/>
      <c r="E45" s="36"/>
      <c r="F45" s="36"/>
      <c r="G45" s="36"/>
      <c r="H45" s="36"/>
      <c r="I45" s="36"/>
    </row>
    <row r="46" spans="1:9" x14ac:dyDescent="0.35">
      <c r="A46" s="35" t="s">
        <v>83</v>
      </c>
      <c r="B46" s="36"/>
      <c r="C46" s="36"/>
      <c r="D46" s="36"/>
      <c r="E46" s="36"/>
      <c r="F46" s="36"/>
      <c r="G46" s="36"/>
      <c r="H46" s="36"/>
      <c r="I46" s="36"/>
    </row>
    <row r="47" spans="1:9" x14ac:dyDescent="0.35">
      <c r="A47" s="35" t="s">
        <v>84</v>
      </c>
      <c r="B47" s="36"/>
      <c r="C47" s="36"/>
      <c r="D47" s="36"/>
      <c r="E47" s="36"/>
      <c r="F47" s="36"/>
      <c r="G47" s="36"/>
      <c r="H47" s="36"/>
      <c r="I47" s="36"/>
    </row>
    <row r="48" spans="1:9" x14ac:dyDescent="0.35">
      <c r="A48" s="35" t="s">
        <v>85</v>
      </c>
      <c r="B48" s="36"/>
      <c r="C48" s="36"/>
      <c r="D48" s="36"/>
      <c r="E48" s="36"/>
      <c r="F48" s="36"/>
      <c r="G48" s="36"/>
      <c r="H48" s="36"/>
      <c r="I48" s="36"/>
    </row>
    <row r="79" spans="1:9" x14ac:dyDescent="0.35">
      <c r="A79" s="54" t="s">
        <v>64</v>
      </c>
      <c r="B79" s="54"/>
      <c r="C79" s="54"/>
      <c r="D79" s="54"/>
      <c r="E79" s="54"/>
      <c r="F79" s="54"/>
      <c r="G79" s="54"/>
      <c r="H79" s="54"/>
      <c r="I79" s="54"/>
    </row>
    <row r="80" spans="1:9" ht="78.75" customHeight="1" x14ac:dyDescent="0.35">
      <c r="A80" s="37" t="s">
        <v>50</v>
      </c>
      <c r="B80" s="13" t="s">
        <v>29</v>
      </c>
      <c r="C80" s="13" t="s">
        <v>30</v>
      </c>
      <c r="D80" s="13" t="s">
        <v>31</v>
      </c>
      <c r="E80" s="13" t="s">
        <v>32</v>
      </c>
      <c r="F80" s="13" t="s">
        <v>33</v>
      </c>
      <c r="G80" s="13" t="s">
        <v>34</v>
      </c>
      <c r="H80" s="13" t="s">
        <v>35</v>
      </c>
      <c r="I80" s="13" t="s">
        <v>36</v>
      </c>
    </row>
    <row r="81" spans="1:9" x14ac:dyDescent="0.35">
      <c r="A81" s="31" t="str">
        <f>A3</f>
        <v>All Industry August 2025</v>
      </c>
      <c r="B81" s="32">
        <f>B3</f>
        <v>3.7629115128449078</v>
      </c>
      <c r="C81" s="32">
        <f t="shared" ref="C81:I81" si="2">C3</f>
        <v>3.4945670789724055</v>
      </c>
      <c r="D81" s="32">
        <f t="shared" si="2"/>
        <v>3.6575166508087498</v>
      </c>
      <c r="E81" s="32">
        <f t="shared" si="2"/>
        <v>3.2691531874405322</v>
      </c>
      <c r="F81" s="32">
        <f t="shared" si="2"/>
        <v>3.6993434823977145</v>
      </c>
      <c r="G81" s="32">
        <f t="shared" si="2"/>
        <v>3.7104281636536642</v>
      </c>
      <c r="H81" s="32">
        <f t="shared" si="2"/>
        <v>3.6759181731684119</v>
      </c>
      <c r="I81" s="32">
        <f t="shared" si="2"/>
        <v>3.5125404376783989</v>
      </c>
    </row>
    <row r="82" spans="1:9" x14ac:dyDescent="0.35">
      <c r="A82" s="31" t="str">
        <f>A4</f>
        <v>Organisation name 2025 current</v>
      </c>
      <c r="B82" s="32">
        <f>B4</f>
        <v>3</v>
      </c>
      <c r="C82" s="32">
        <f t="shared" ref="C82:I82" si="3">C4</f>
        <v>3</v>
      </c>
      <c r="D82" s="32">
        <f t="shared" si="3"/>
        <v>3</v>
      </c>
      <c r="E82" s="32">
        <f t="shared" si="3"/>
        <v>3</v>
      </c>
      <c r="F82" s="32">
        <f t="shared" si="3"/>
        <v>3</v>
      </c>
      <c r="G82" s="32">
        <f t="shared" si="3"/>
        <v>3</v>
      </c>
      <c r="H82" s="32">
        <f t="shared" si="3"/>
        <v>3</v>
      </c>
      <c r="I82" s="32">
        <f t="shared" si="3"/>
        <v>3</v>
      </c>
    </row>
    <row r="83" spans="1:9" x14ac:dyDescent="0.35">
      <c r="A83" s="35" t="s">
        <v>65</v>
      </c>
      <c r="B83" s="36"/>
      <c r="C83" s="36"/>
      <c r="D83" s="36"/>
      <c r="E83" s="36"/>
      <c r="F83" s="36"/>
      <c r="G83" s="36"/>
      <c r="H83" s="36"/>
      <c r="I83" s="36"/>
    </row>
    <row r="84" spans="1:9" x14ac:dyDescent="0.35">
      <c r="A84" s="35" t="s">
        <v>66</v>
      </c>
      <c r="B84" s="36"/>
      <c r="C84" s="36"/>
      <c r="D84" s="36"/>
      <c r="E84" s="36"/>
      <c r="F84" s="36"/>
      <c r="G84" s="36"/>
      <c r="H84" s="36"/>
      <c r="I84" s="36"/>
    </row>
    <row r="85" spans="1:9" x14ac:dyDescent="0.35">
      <c r="A85" s="35" t="s">
        <v>67</v>
      </c>
      <c r="B85" s="36"/>
      <c r="C85" s="36"/>
      <c r="D85" s="36"/>
      <c r="E85" s="36"/>
      <c r="F85" s="36"/>
      <c r="G85" s="36"/>
      <c r="H85" s="36"/>
      <c r="I85" s="36"/>
    </row>
    <row r="86" spans="1:9" x14ac:dyDescent="0.35">
      <c r="A86" s="35" t="s">
        <v>68</v>
      </c>
      <c r="B86" s="36"/>
      <c r="C86" s="36"/>
      <c r="D86" s="36"/>
      <c r="E86" s="36"/>
      <c r="F86" s="36"/>
      <c r="G86" s="36"/>
      <c r="H86" s="36"/>
      <c r="I86" s="36"/>
    </row>
    <row r="87" spans="1:9" x14ac:dyDescent="0.35">
      <c r="A87" s="35" t="s">
        <v>69</v>
      </c>
      <c r="B87" s="36"/>
      <c r="C87" s="36"/>
      <c r="D87" s="36"/>
      <c r="E87" s="36"/>
      <c r="F87" s="36"/>
      <c r="G87" s="36"/>
      <c r="H87" s="36"/>
      <c r="I87" s="36"/>
    </row>
    <row r="88" spans="1:9" x14ac:dyDescent="0.35">
      <c r="A88" s="35" t="s">
        <v>70</v>
      </c>
      <c r="B88" s="36"/>
      <c r="C88" s="36"/>
      <c r="D88" s="36"/>
      <c r="E88" s="36"/>
      <c r="F88" s="36"/>
      <c r="G88" s="36"/>
      <c r="H88" s="36"/>
      <c r="I88" s="36"/>
    </row>
    <row r="89" spans="1:9" x14ac:dyDescent="0.35">
      <c r="A89" s="35" t="s">
        <v>71</v>
      </c>
      <c r="B89" s="36"/>
      <c r="C89" s="36"/>
      <c r="D89" s="36"/>
      <c r="E89" s="36"/>
      <c r="F89" s="36"/>
      <c r="G89" s="36"/>
      <c r="H89" s="36"/>
      <c r="I89" s="36"/>
    </row>
    <row r="90" spans="1:9" x14ac:dyDescent="0.35">
      <c r="A90" s="35" t="s">
        <v>72</v>
      </c>
      <c r="B90" s="36"/>
      <c r="C90" s="36"/>
      <c r="D90" s="36"/>
      <c r="E90" s="36"/>
      <c r="F90" s="36"/>
      <c r="G90" s="36"/>
      <c r="H90" s="36"/>
      <c r="I90" s="36"/>
    </row>
    <row r="91" spans="1:9" x14ac:dyDescent="0.35">
      <c r="A91" s="35" t="s">
        <v>73</v>
      </c>
      <c r="B91" s="36"/>
      <c r="C91" s="36"/>
      <c r="D91" s="36"/>
      <c r="E91" s="36"/>
      <c r="F91" s="36"/>
      <c r="G91" s="36"/>
      <c r="H91" s="36"/>
      <c r="I91" s="36"/>
    </row>
    <row r="92" spans="1:9" x14ac:dyDescent="0.35">
      <c r="A92" s="35" t="s">
        <v>74</v>
      </c>
      <c r="B92" s="36"/>
      <c r="C92" s="36"/>
      <c r="D92" s="36"/>
      <c r="E92" s="36"/>
      <c r="F92" s="36"/>
      <c r="G92" s="36"/>
      <c r="H92" s="36"/>
      <c r="I92" s="36"/>
    </row>
  </sheetData>
  <mergeCells count="3">
    <mergeCell ref="A1:I1"/>
    <mergeCell ref="A35:I35"/>
    <mergeCell ref="A79:I79"/>
  </mergeCells>
  <phoneticPr fontId="15" type="noConversion"/>
  <conditionalFormatting sqref="B5:B14">
    <cfRule type="colorScale" priority="27">
      <colorScale>
        <cfvo type="min"/>
        <cfvo type="max"/>
        <color rgb="FF63BE7B"/>
        <color rgb="FFFFEF9C"/>
      </colorScale>
    </cfRule>
  </conditionalFormatting>
  <conditionalFormatting sqref="B39:B48">
    <cfRule type="colorScale" priority="17">
      <colorScale>
        <cfvo type="min"/>
        <cfvo type="max"/>
        <color rgb="FF63BE7B"/>
        <color rgb="FFFFEF9C"/>
      </colorScale>
    </cfRule>
  </conditionalFormatting>
  <conditionalFormatting sqref="B83:B92">
    <cfRule type="colorScale" priority="7">
      <colorScale>
        <cfvo type="min"/>
        <cfvo type="max"/>
        <color rgb="FF63BE7B"/>
        <color rgb="FFFFEF9C"/>
      </colorScale>
    </cfRule>
  </conditionalFormatting>
  <conditionalFormatting sqref="B5:I14">
    <cfRule type="colorScale" priority="21">
      <colorScale>
        <cfvo type="min"/>
        <cfvo type="max"/>
        <color theme="4" tint="0.79998168889431442"/>
        <color theme="4" tint="0.39997558519241921"/>
      </colorScale>
    </cfRule>
    <cfRule type="colorScale" priority="22">
      <colorScale>
        <cfvo type="min"/>
        <cfvo type="max"/>
        <color theme="4" tint="0.79998168889431442"/>
        <color rgb="FF002060"/>
      </colorScale>
    </cfRule>
  </conditionalFormatting>
  <conditionalFormatting sqref="B39:I48">
    <cfRule type="colorScale" priority="11">
      <colorScale>
        <cfvo type="min"/>
        <cfvo type="max"/>
        <color theme="4" tint="0.79998168889431442"/>
        <color theme="4" tint="0.39997558519241921"/>
      </colorScale>
    </cfRule>
    <cfRule type="colorScale" priority="12">
      <colorScale>
        <cfvo type="min"/>
        <cfvo type="max"/>
        <color theme="4" tint="0.79998168889431442"/>
        <color rgb="FF002060"/>
      </colorScale>
    </cfRule>
  </conditionalFormatting>
  <conditionalFormatting sqref="B83:I92">
    <cfRule type="colorScale" priority="1">
      <colorScale>
        <cfvo type="min"/>
        <cfvo type="max"/>
        <color theme="4" tint="0.79998168889431442"/>
        <color theme="4" tint="0.39997558519241921"/>
      </colorScale>
    </cfRule>
    <cfRule type="colorScale" priority="2">
      <colorScale>
        <cfvo type="min"/>
        <cfvo type="max"/>
        <color theme="4" tint="0.79998168889431442"/>
        <color rgb="FF002060"/>
      </colorScale>
    </cfRule>
  </conditionalFormatting>
  <conditionalFormatting sqref="C5:C14">
    <cfRule type="colorScale" priority="26">
      <colorScale>
        <cfvo type="min"/>
        <cfvo type="max"/>
        <color rgb="FF63BE7B"/>
        <color rgb="FFFFEF9C"/>
      </colorScale>
    </cfRule>
  </conditionalFormatting>
  <conditionalFormatting sqref="C39:C48">
    <cfRule type="colorScale" priority="16">
      <colorScale>
        <cfvo type="min"/>
        <cfvo type="max"/>
        <color rgb="FF63BE7B"/>
        <color rgb="FFFFEF9C"/>
      </colorScale>
    </cfRule>
  </conditionalFormatting>
  <conditionalFormatting sqref="C83:C92">
    <cfRule type="colorScale" priority="6">
      <colorScale>
        <cfvo type="min"/>
        <cfvo type="max"/>
        <color rgb="FF63BE7B"/>
        <color rgb="FFFFEF9C"/>
      </colorScale>
    </cfRule>
  </conditionalFormatting>
  <conditionalFormatting sqref="D5:D14">
    <cfRule type="colorScale" priority="25">
      <colorScale>
        <cfvo type="min"/>
        <cfvo type="max"/>
        <color rgb="FF63BE7B"/>
        <color rgb="FFFFEF9C"/>
      </colorScale>
    </cfRule>
  </conditionalFormatting>
  <conditionalFormatting sqref="D39:D48">
    <cfRule type="colorScale" priority="15">
      <colorScale>
        <cfvo type="min"/>
        <cfvo type="max"/>
        <color rgb="FF63BE7B"/>
        <color rgb="FFFFEF9C"/>
      </colorScale>
    </cfRule>
  </conditionalFormatting>
  <conditionalFormatting sqref="D83:D92">
    <cfRule type="colorScale" priority="5">
      <colorScale>
        <cfvo type="min"/>
        <cfvo type="max"/>
        <color rgb="FF63BE7B"/>
        <color rgb="FFFFEF9C"/>
      </colorScale>
    </cfRule>
  </conditionalFormatting>
  <conditionalFormatting sqref="E5:E14">
    <cfRule type="colorScale" priority="24">
      <colorScale>
        <cfvo type="min"/>
        <cfvo type="max"/>
        <color rgb="FF63BE7B"/>
        <color rgb="FFFFEF9C"/>
      </colorScale>
    </cfRule>
  </conditionalFormatting>
  <conditionalFormatting sqref="E39:E48">
    <cfRule type="colorScale" priority="14">
      <colorScale>
        <cfvo type="min"/>
        <cfvo type="max"/>
        <color rgb="FF63BE7B"/>
        <color rgb="FFFFEF9C"/>
      </colorScale>
    </cfRule>
  </conditionalFormatting>
  <conditionalFormatting sqref="E83:E92">
    <cfRule type="colorScale" priority="4">
      <colorScale>
        <cfvo type="min"/>
        <cfvo type="max"/>
        <color rgb="FF63BE7B"/>
        <color rgb="FFFFEF9C"/>
      </colorScale>
    </cfRule>
  </conditionalFormatting>
  <conditionalFormatting sqref="F5:F14">
    <cfRule type="colorScale" priority="23">
      <colorScale>
        <cfvo type="min"/>
        <cfvo type="max"/>
        <color rgb="FF63BE7B"/>
        <color rgb="FFFFEF9C"/>
      </colorScale>
    </cfRule>
  </conditionalFormatting>
  <conditionalFormatting sqref="F39:F48">
    <cfRule type="colorScale" priority="13">
      <colorScale>
        <cfvo type="min"/>
        <cfvo type="max"/>
        <color rgb="FF63BE7B"/>
        <color rgb="FFFFEF9C"/>
      </colorScale>
    </cfRule>
  </conditionalFormatting>
  <conditionalFormatting sqref="F83:F92">
    <cfRule type="colorScale" priority="3">
      <colorScale>
        <cfvo type="min"/>
        <cfvo type="max"/>
        <color rgb="FF63BE7B"/>
        <color rgb="FFFFEF9C"/>
      </colorScale>
    </cfRule>
  </conditionalFormatting>
  <conditionalFormatting sqref="G5:G14">
    <cfRule type="colorScale" priority="30">
      <colorScale>
        <cfvo type="min"/>
        <cfvo type="max"/>
        <color rgb="FFFCFCFF"/>
        <color rgb="FF63BE7B"/>
      </colorScale>
    </cfRule>
  </conditionalFormatting>
  <conditionalFormatting sqref="G39:G48">
    <cfRule type="colorScale" priority="20">
      <colorScale>
        <cfvo type="min"/>
        <cfvo type="max"/>
        <color rgb="FFFCFCFF"/>
        <color rgb="FF63BE7B"/>
      </colorScale>
    </cfRule>
  </conditionalFormatting>
  <conditionalFormatting sqref="G83:G92">
    <cfRule type="colorScale" priority="10">
      <colorScale>
        <cfvo type="min"/>
        <cfvo type="max"/>
        <color rgb="FFFCFCFF"/>
        <color rgb="FF63BE7B"/>
      </colorScale>
    </cfRule>
  </conditionalFormatting>
  <conditionalFormatting sqref="H5:H14">
    <cfRule type="colorScale" priority="29">
      <colorScale>
        <cfvo type="min"/>
        <cfvo type="max"/>
        <color rgb="FFFCFCFF"/>
        <color rgb="FF63BE7B"/>
      </colorScale>
    </cfRule>
  </conditionalFormatting>
  <conditionalFormatting sqref="H39:H48">
    <cfRule type="colorScale" priority="19">
      <colorScale>
        <cfvo type="min"/>
        <cfvo type="max"/>
        <color rgb="FFFCFCFF"/>
        <color rgb="FF63BE7B"/>
      </colorScale>
    </cfRule>
  </conditionalFormatting>
  <conditionalFormatting sqref="H83:H92">
    <cfRule type="colorScale" priority="9">
      <colorScale>
        <cfvo type="min"/>
        <cfvo type="max"/>
        <color rgb="FFFCFCFF"/>
        <color rgb="FF63BE7B"/>
      </colorScale>
    </cfRule>
  </conditionalFormatting>
  <conditionalFormatting sqref="I5:I14">
    <cfRule type="colorScale" priority="28">
      <colorScale>
        <cfvo type="min"/>
        <cfvo type="max"/>
        <color rgb="FFFCFCFF"/>
        <color rgb="FF63BE7B"/>
      </colorScale>
    </cfRule>
  </conditionalFormatting>
  <conditionalFormatting sqref="I39:I48">
    <cfRule type="colorScale" priority="18">
      <colorScale>
        <cfvo type="min"/>
        <cfvo type="max"/>
        <color rgb="FFFCFCFF"/>
        <color rgb="FF63BE7B"/>
      </colorScale>
    </cfRule>
  </conditionalFormatting>
  <conditionalFormatting sqref="I83:I92">
    <cfRule type="colorScale" priority="8">
      <colorScale>
        <cfvo type="min"/>
        <cfvo type="max"/>
        <color rgb="FFFCFCFF"/>
        <color rgb="FF63BE7B"/>
      </colorScale>
    </cfRule>
  </conditionalFormatting>
  <pageMargins left="0.7" right="0.7" top="0.75" bottom="0.75" header="0.3" footer="0.3"/>
  <pageSetup paperSize="9" scale="59" orientation="portrait" r:id="rId1"/>
  <headerFooter>
    <oddFooter>&amp;C_x000D_&amp;1#&amp;"Calibri"&amp;10&amp;K000000 CONFIDENTIAL</oddFooter>
  </headerFooter>
  <colBreaks count="1" manualBreakCount="1">
    <brk id="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BA387A4-1D8A-4836-938D-E89DED0F619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Overview</vt:lpstr>
      <vt:lpstr>Fill out data here</vt:lpstr>
      <vt:lpstr>Benchmarking by Industry</vt:lpstr>
      <vt:lpstr>Benchmarking by year</vt:lpstr>
      <vt:lpstr>Demographic Comparisons</vt:lpstr>
      <vt:lpstr>'Benchmarking by Industry'!Print_Area</vt:lpstr>
      <vt:lpstr>'Benchmarking by year'!Print_Area</vt:lpstr>
      <vt:lpstr>'Fill out data here'!Print_Area</vt:lpstr>
      <vt:lpstr>Overview!Print_Area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Fik</dc:creator>
  <cp:lastModifiedBy>Ian Fik</cp:lastModifiedBy>
  <dcterms:created xsi:type="dcterms:W3CDTF">2022-09-06T16:39:57Z</dcterms:created>
  <dcterms:modified xsi:type="dcterms:W3CDTF">2025-09-19T10:55:43Z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28c184-f6a3-45aa-b849-a6c740c218d0_Enabled">
    <vt:lpwstr>true</vt:lpwstr>
  </property>
  <property fmtid="{D5CDD505-2E9C-101B-9397-08002B2CF9AE}" pid="3" name="MSIP_Label_4228c184-f6a3-45aa-b849-a6c740c218d0_SetDate">
    <vt:lpwstr>2022-09-06T17:00:49Z</vt:lpwstr>
  </property>
  <property fmtid="{D5CDD505-2E9C-101B-9397-08002B2CF9AE}" pid="4" name="MSIP_Label_4228c184-f6a3-45aa-b849-a6c740c218d0_Method">
    <vt:lpwstr>Standard</vt:lpwstr>
  </property>
  <property fmtid="{D5CDD505-2E9C-101B-9397-08002B2CF9AE}" pid="5" name="MSIP_Label_4228c184-f6a3-45aa-b849-a6c740c218d0_Name">
    <vt:lpwstr>CONFIDENTIAL</vt:lpwstr>
  </property>
  <property fmtid="{D5CDD505-2E9C-101B-9397-08002B2CF9AE}" pid="6" name="MSIP_Label_4228c184-f6a3-45aa-b849-a6c740c218d0_SiteId">
    <vt:lpwstr>095ffef9-9fdd-4726-b100-61f64ad17f21</vt:lpwstr>
  </property>
  <property fmtid="{D5CDD505-2E9C-101B-9397-08002B2CF9AE}" pid="7" name="MSIP_Label_4228c184-f6a3-45aa-b849-a6c740c218d0_ActionId">
    <vt:lpwstr>8dd00dde-7a8e-4a00-9e1c-e580b1e247b2</vt:lpwstr>
  </property>
  <property fmtid="{D5CDD505-2E9C-101B-9397-08002B2CF9AE}" pid="8" name="MSIP_Label_4228c184-f6a3-45aa-b849-a6c740c218d0_ContentBits">
    <vt:lpwstr>2</vt:lpwstr>
  </property>
</Properties>
</file>